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sheet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3"/>
  </bookViews>
  <sheets>
    <sheet name="Tabella Articolo 3" sheetId="1" state="hidden" r:id="rId2"/>
    <sheet name="Tabella art 3 Accordo" sheetId="2" state="visible" r:id="rId3"/>
    <sheet name="Allegato A1 Programma di interv" sheetId="3" state="visible" r:id="rId4"/>
    <sheet name="Allegato A2 Anticipazioni" sheetId="4" state="visible" r:id="rId5"/>
    <sheet name="Allegato B1 Piano finanziario" sheetId="5" state="visible" r:id="rId6"/>
    <sheet name="Allegato B2 Aggiornamento crono" sheetId="6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2" name="_xlnm.Print_Area" vbProcedure="false">'Allegato A1 Programma di interv'!$A$3:$R$70</definedName>
    <definedName function="false" hidden="false" localSheetId="2" name="_xlnm.Print_Titles" vbProcedure="false">'Allegato A1 Programma di interv'!$3:$3</definedName>
    <definedName function="false" hidden="true" localSheetId="2" name="_xlnm._FilterDatabase" vbProcedure="false">'Allegato A1 Programma di interv'!$A$3:$R$260</definedName>
    <definedName function="false" hidden="false" localSheetId="3" name="_xlnm.Print_Area" vbProcedure="false">'Allegato A2 Anticipazioni'!$A$3:$E$19</definedName>
    <definedName function="false" hidden="false" localSheetId="4" name="_xlnm.Print_Area" vbProcedure="false">'Allegato B1 Piano finanziario'!$A$1:$K$3</definedName>
    <definedName function="false" hidden="false" localSheetId="5" name="_xlnm.Print_Area" vbProcedure="false">'Allegato B2 Aggiornamento crono'!$A$4:$R$70</definedName>
    <definedName function="false" hidden="false" localSheetId="5" name="_xlnm.Print_Titles" vbProcedure="false">'Allegato B2 Aggiornamento crono'!$4:$4</definedName>
    <definedName function="false" hidden="false" name="liguria" vbProcedure="false">[2]Elenco!$A$2:$A$87</definedName>
    <definedName function="false" hidden="false" localSheetId="2" name="ID" vbProcedure="false">'[1]Anagrafica Enti'!$A$2:$A$16</definedName>
    <definedName function="false" hidden="false" localSheetId="5" name="_xlnm.Print_Titles_0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<sst xmlns="http://schemas.openxmlformats.org/spreadsheetml/2006/main" count="1436" uniqueCount="364">
  <si>
    <t xml:space="preserve">AMBITO DI INTERVENTO</t>
  </si>
  <si>
    <t xml:space="preserve">Assegnazione FSC 21-27</t>
  </si>
  <si>
    <t xml:space="preserve">Cofinanziamenti</t>
  </si>
  <si>
    <t xml:space="preserve">Ammontare complessivo investimenti</t>
  </si>
  <si>
    <t xml:space="preserve">Numero interventi/linee di azione</t>
  </si>
  <si>
    <t xml:space="preserve">Risorse FSC 21-27 (ass. ordinariaria)</t>
  </si>
  <si>
    <t xml:space="preserve">(1) Risorse FSC 21-27 (Anticipazione)</t>
  </si>
  <si>
    <t xml:space="preserve">Totale Assegnazione</t>
  </si>
  <si>
    <t xml:space="preserve">Altre Risorse Ordinarie Regionali e Locali</t>
  </si>
  <si>
    <t xml:space="preserve">Risorse FSC 2014-2020 Ministeriali</t>
  </si>
  <si>
    <t xml:space="preserve">Altre Risorse Ordinarie Nazionali</t>
  </si>
  <si>
    <t xml:space="preserve">Privati</t>
  </si>
  <si>
    <t xml:space="preserve">Totale Cofinanziamento con altre risorse</t>
  </si>
  <si>
    <t xml:space="preserve">Ricerca e innovazione</t>
  </si>
  <si>
    <t xml:space="preserve">Digitalizzazione</t>
  </si>
  <si>
    <t xml:space="preserve">Competitività e imprese</t>
  </si>
  <si>
    <t xml:space="preserve">Ambiente e risorse naturali</t>
  </si>
  <si>
    <t xml:space="preserve">Cultura</t>
  </si>
  <si>
    <t xml:space="preserve">Trasporti e mobilità</t>
  </si>
  <si>
    <t xml:space="preserve">Riqualificazione urbana</t>
  </si>
  <si>
    <t xml:space="preserve">Sociale e salute</t>
  </si>
  <si>
    <t xml:space="preserve">Istruzione e formazione</t>
  </si>
  <si>
    <t xml:space="preserve">Capacità amministrativa</t>
  </si>
  <si>
    <t xml:space="preserve">Totale Aree Tematiche</t>
  </si>
  <si>
    <t xml:space="preserve">Cofinanziamento PR (ove applicabile)</t>
  </si>
  <si>
    <t xml:space="preserve">Totale Assegnazione FSC 21-27</t>
  </si>
  <si>
    <t xml:space="preserve">Cofinanziamenti </t>
  </si>
  <si>
    <t xml:space="preserve">ID</t>
  </si>
  <si>
    <t xml:space="preserve">AMMINISTRAZIONE</t>
  </si>
  <si>
    <t xml:space="preserve">AREATEMATICA</t>
  </si>
  <si>
    <t xml:space="preserve">LINEA DI INTERVENTO</t>
  </si>
  <si>
    <t xml:space="preserve">CUP</t>
  </si>
  <si>
    <t xml:space="preserve">TITOLO</t>
  </si>
  <si>
    <t xml:space="preserve">COSTO TOTALE</t>
  </si>
  <si>
    <t xml:space="preserve">IMPORTO RICHIESTO FSC 21-27</t>
  </si>
  <si>
    <t xml:space="preserve">COFINANZIAMENTO CON ALTRE RISORSE</t>
  </si>
  <si>
    <t xml:space="preserve">PROGRAMMAZIONE PREVISIONE INIZIO</t>
  </si>
  <si>
    <t xml:space="preserve">PROGRAMMAZIONE PREVISIONE FINE</t>
  </si>
  <si>
    <t xml:space="preserve">PROGETTAZIONE PREVISIONE INIZIO</t>
  </si>
  <si>
    <t xml:space="preserve">PROGETTAZIONE PREVISIONE FINE</t>
  </si>
  <si>
    <t xml:space="preserve">ESECUZIONE PREVISIONE INIZIO</t>
  </si>
  <si>
    <t xml:space="preserve">ESECUZIONE PREVISIONE FINE</t>
  </si>
  <si>
    <t xml:space="preserve">DATA APERTURA AVVISO</t>
  </si>
  <si>
    <t xml:space="preserve">DATA CHIUSURA AVVISO</t>
  </si>
  <si>
    <t xml:space="preserve">DATA ATTIVAZIONE MISURA</t>
  </si>
  <si>
    <t xml:space="preserve">FSCRI_RI_408</t>
  </si>
  <si>
    <t xml:space="preserve">REGIONE DEL VENETO  - DIREZIONE ICT, AGENDA DIGITALE E SOS AFFIDAMENTO SERVIZI E FORNITURE ICT</t>
  </si>
  <si>
    <t xml:space="preserve">02. DIGITALIZZAZIONE</t>
  </si>
  <si>
    <t xml:space="preserve">02.01 TECNOLOGIE E SERVIZI DIGITALI</t>
  </si>
  <si>
    <t xml:space="preserve">H17H23002790001</t>
  </si>
  <si>
    <t xml:space="preserve">EVOLUZIONE PIATTAFORMA LIZARD</t>
  </si>
  <si>
    <t xml:space="preserve">1_SEMESTRE_2023</t>
  </si>
  <si>
    <t xml:space="preserve">2_SEMESTRE_2023</t>
  </si>
  <si>
    <t xml:space="preserve">1_SEMESTRE_2024</t>
  </si>
  <si>
    <t xml:space="preserve">1_SEMESTRE_2025</t>
  </si>
  <si>
    <t xml:space="preserve">1_SEMESTRE_2026</t>
  </si>
  <si>
    <t xml:space="preserve">NA</t>
  </si>
  <si>
    <t xml:space="preserve">FSCRI_RI_536</t>
  </si>
  <si>
    <t xml:space="preserve">REGIONE DEL VENETO</t>
  </si>
  <si>
    <t xml:space="preserve">H59B23000130001</t>
  </si>
  <si>
    <t xml:space="preserve">PRODUZIONE DATI GEOTOPOGRAFICI PER INFRASTRUTTURA DATI TERRITORIALI DELLA REGIONE DEL VENETO IDT-RV</t>
  </si>
  <si>
    <t xml:space="preserve">2_SEMESTRE_2025</t>
  </si>
  <si>
    <t xml:space="preserve">2_SEMESTRE_2026</t>
  </si>
  <si>
    <t xml:space="preserve">FSCRI_RM_1740</t>
  </si>
  <si>
    <t xml:space="preserve">03. COMPETITIVITA' IMPRESE</t>
  </si>
  <si>
    <t xml:space="preserve">03.01 INDUSTRIA E SERVIZI</t>
  </si>
  <si>
    <t xml:space="preserve">CUP da generare a seguito della selezione dei progetti tramite Bando</t>
  </si>
  <si>
    <t xml:space="preserve">Fondo di rotazione "Anticrisi Attività Produttive”</t>
  </si>
  <si>
    <t xml:space="preserve">31/12/2026</t>
  </si>
  <si>
    <t xml:space="preserve">FSCRI_RM_1744</t>
  </si>
  <si>
    <t xml:space="preserve">Fondo Veneto Competitività - Sezione Transizione FSC</t>
  </si>
  <si>
    <t xml:space="preserve">FSCRI_RI_1667</t>
  </si>
  <si>
    <t xml:space="preserve">CONSORZIO DI BONIFICA PIAVE</t>
  </si>
  <si>
    <t xml:space="preserve">05. AMBIENTE E RISORSE NATURALI</t>
  </si>
  <si>
    <t xml:space="preserve">05.01 RISCHI E ADATTAMENTO CLIMATICO</t>
  </si>
  <si>
    <t xml:space="preserve">H78H23000530005</t>
  </si>
  <si>
    <t xml:space="preserve">RIPRISTINO DANNI OPERE PUBBLICHE IRRIGUE NEL TERRITORIO DELLE PROVINCE DI TREVISO E VENEZIA</t>
  </si>
  <si>
    <t xml:space="preserve">FSCRI_RI_382</t>
  </si>
  <si>
    <t xml:space="preserve">CONSORZIO DI BONIFICA BACCHIGLIONE</t>
  </si>
  <si>
    <t xml:space="preserve">F41B21007590001</t>
  </si>
  <si>
    <t xml:space="preserve">OTTIMIZZAZIONE BACINO PRATIARCATI - NUOVO COLLETTORE CARPANEDO-SABBIONI – 2° STRALCIO FUNZIONALE B</t>
  </si>
  <si>
    <t xml:space="preserve">2_SEMESTRE_2024</t>
  </si>
  <si>
    <t xml:space="preserve">2_SEMESTRE_2027</t>
  </si>
  <si>
    <t xml:space="preserve">FSCRI_RI_383</t>
  </si>
  <si>
    <t xml:space="preserve">CONSORZIO DI BONIFICA ACQUE RISORGIVE</t>
  </si>
  <si>
    <t xml:space="preserve">I66F23000140002</t>
  </si>
  <si>
    <t xml:space="preserve">FIUME MARZENEGO: CASSE DI ESPANSIONE E LAMINAZIONE PER LA RIDUZIONE DEI PICCHI DI PIENA – LOTTO 2</t>
  </si>
  <si>
    <t xml:space="preserve">2_SEMESTRE_2031</t>
  </si>
  <si>
    <t xml:space="preserve">FSCRI_RI_384</t>
  </si>
  <si>
    <t xml:space="preserve">CONSORZIO DI BONIFICA BRENTA – CITTADELLA (PD)</t>
  </si>
  <si>
    <t xml:space="preserve">J61B21004140001</t>
  </si>
  <si>
    <t xml:space="preserve">TRASFORMAZIONE IRRIGUA NEI COMUNI DI CASSOLA, ROSÀ, ROSSANO VENETO E TEZZE SUL BRENTA PROV. VICENZA</t>
  </si>
  <si>
    <t xml:space="preserve">1_SEMESTRE_2027</t>
  </si>
  <si>
    <t xml:space="preserve">FSCRI_RI_407</t>
  </si>
  <si>
    <t xml:space="preserve">REGIONE DEL VENETO – GIUNTA REGIONALE - DIREZIONE DIFESA DEL SUOLO E DELLA COSTA, SOS LAVORI E SERVIZI TECNICI</t>
  </si>
  <si>
    <t xml:space="preserve">H81B21000580002</t>
  </si>
  <si>
    <t xml:space="preserve">REALIZZAZIONE DI UN INVASO (C.D. ANCONETTA) SUL FIUME AGNO GUÀ-S.CATERINA. ID PIANO 212. 2° STRALCIO</t>
  </si>
  <si>
    <t xml:space="preserve">FSCRI_RI_412</t>
  </si>
  <si>
    <t xml:space="preserve">H52B23002650003</t>
  </si>
  <si>
    <t xml:space="preserve">REALIZZAZIONE DELLA CASSA DI LAMINAZIONE SUL FIUME LIVENZA IN LOCALITÀ PRÀ DEI GAI. 2° STRALCIO</t>
  </si>
  <si>
    <t xml:space="preserve">2_SEMESTRE_2029</t>
  </si>
  <si>
    <t xml:space="preserve">FSCRI_RI_416</t>
  </si>
  <si>
    <t xml:space="preserve">H62B23002770001</t>
  </si>
  <si>
    <t xml:space="preserve">LAVORI DI SISTEMAZIONE DEL T. ARPEGA FINO ALLA CONFLUENZA CON IL BACINO SUL F. AGNO-GUÀ. 2° STRALCIO</t>
  </si>
  <si>
    <t xml:space="preserve">FSCRI_RI_457</t>
  </si>
  <si>
    <t xml:space="preserve">H52B23002660001</t>
  </si>
  <si>
    <t xml:space="preserve">REALIZZAZIONE DELLA CASSA DI LAMINAZIONE SUL FIUME LIVENZA IN LOCALITÀ PRÀ DEI GAI. 3° STRALCIO</t>
  </si>
  <si>
    <t xml:space="preserve">FSCRI_RI_462</t>
  </si>
  <si>
    <t xml:space="preserve">CONSORZIO BONIFICA ALTA PIANURA VENETA</t>
  </si>
  <si>
    <t xml:space="preserve">B47H21005110001</t>
  </si>
  <si>
    <t xml:space="preserve">RICOSTRUZIONE IDRAULICA TORRENTE MEZZANE SEZIONI DI DEFLUSSO COMUNE MEZZANE DI S.E LAVAGNO 21_013_FI</t>
  </si>
  <si>
    <t xml:space="preserve">FSCRI_RI_465</t>
  </si>
  <si>
    <t xml:space="preserve">F28H24000180001</t>
  </si>
  <si>
    <t xml:space="preserve">RIPRISTINO SICUREZZA IDRAULICA RETE DI BONIFICA IN COMUNI VARI DELLA PROVINCIA DI PADOVA – STRALCIO</t>
  </si>
  <si>
    <t xml:space="preserve">FSCRI_RI_483</t>
  </si>
  <si>
    <t xml:space="preserve">CONSORZIO DI BONIFICA ALTA PIANURA VENETA</t>
  </si>
  <si>
    <t xml:space="preserve">B34G23000010001</t>
  </si>
  <si>
    <t xml:space="preserve">RECUPERO AREA DELLA CAVA "GUAINETTA" PER IRRIGAZIONE E LAMINAZIONE A SAN MARTINO BUON ALBERGO (VR)</t>
  </si>
  <si>
    <t xml:space="preserve">FSCRI_RI_484</t>
  </si>
  <si>
    <t xml:space="preserve">CONSORZIO DI BONIFICA DELTA DEL PO</t>
  </si>
  <si>
    <t xml:space="preserve">J38H23001240001</t>
  </si>
  <si>
    <t xml:space="preserve">MESSA IN SICUREZZA E RIORDINO IDRAULICO DELLA RETE IDRAULICA SECONDARIA TRA I FIUMI BRENTA E PO</t>
  </si>
  <si>
    <t xml:space="preserve">FSCRI_RI_485</t>
  </si>
  <si>
    <t xml:space="preserve">H62B23002760001</t>
  </si>
  <si>
    <t xml:space="preserve">INTERVENTI DI DIAFRAMMATURA E RINFORZO ARGINALE DEL FIUME PIAVE NEL BASSO CORSO. COMUNI VARI</t>
  </si>
  <si>
    <t xml:space="preserve">FSCRI_RI_486</t>
  </si>
  <si>
    <t xml:space="preserve">H88H23000300001</t>
  </si>
  <si>
    <t xml:space="preserve">INTERVENTI DI DIAFRAMMATURA E RINFORZO DELLE ARGINATURE DEL FIUME TAGLIAMENTO NEL BASSO CORSO</t>
  </si>
  <si>
    <t xml:space="preserve">1_SEMESTRE_2029</t>
  </si>
  <si>
    <t xml:space="preserve">FSCRI_RI_487</t>
  </si>
  <si>
    <t xml:space="preserve">CONSORZIO DI BONIFICA VENETO ORIENTALE</t>
  </si>
  <si>
    <t xml:space="preserve">C98H23000390001</t>
  </si>
  <si>
    <t xml:space="preserve">INTERVENTI DI MANUTENZIONE STRAORDINARIA DEL SISTEMA IDRAULICO FOSSETTA – VELA (STRALCIO FUNZIONALE)</t>
  </si>
  <si>
    <t xml:space="preserve">FSCRI_RI_494</t>
  </si>
  <si>
    <t xml:space="preserve">J18H23000700002</t>
  </si>
  <si>
    <t xml:space="preserve">SISTEMAZIONE E RICALIBRATURA RIO SETTIMO COMUNI LONGARE, TORRI DI QUARTESOLO E MONTEGALDA - STRALCIO</t>
  </si>
  <si>
    <t xml:space="preserve">FSCRI_RI_496</t>
  </si>
  <si>
    <t xml:space="preserve">CONSORZIO DI BONIFICA ADIGE PO DI ROVIGO</t>
  </si>
  <si>
    <t xml:space="preserve">F18H24000070006</t>
  </si>
  <si>
    <t xml:space="preserve">MESSA IN SICUREZZA/RIORDINO IDRAULICO RETE SECONDARIA TRA ADIGE -BRENTA E CANALBIANCO 1° STRALCIO</t>
  </si>
  <si>
    <t xml:space="preserve">FSCRI_RI_497</t>
  </si>
  <si>
    <t xml:space="preserve">J68H23000710001</t>
  </si>
  <si>
    <t xml:space="preserve">ADEGUAMENTO RETE SECONDARIA, MANUFATTI E RIPRESA FRANAMENTI TERRITORIO DEL DELTA DEL PO 1° STRALCIO</t>
  </si>
  <si>
    <t xml:space="preserve">FSCRI_RI_498</t>
  </si>
  <si>
    <t xml:space="preserve">CONSORZIO DI BONIFICA VERONESE</t>
  </si>
  <si>
    <t xml:space="preserve">C87H21000730001</t>
  </si>
  <si>
    <t xml:space="preserve">MESSA IN SICUREZZA FIUME MENAGO NEI COMUNI DI OPPEANO, BOVOLONE E CEREA (VR) - STRALCIO FUNZIONALE</t>
  </si>
  <si>
    <t xml:space="preserve">2_SEMESTRE_2026   </t>
  </si>
  <si>
    <t xml:space="preserve">FSCRI_RI_503</t>
  </si>
  <si>
    <t xml:space="preserve">CONSORZIO DI BONIFICA ADIGE EUGANEO</t>
  </si>
  <si>
    <t xml:space="preserve">B32B23001120002</t>
  </si>
  <si>
    <t xml:space="preserve">LAVORI URGENTI INDIFFERIBILI ADEGUAMENTO IMPIANTI NORMADK5600 E MANUTENZIONE IDROVORE ASSERVITE INMT</t>
  </si>
  <si>
    <t xml:space="preserve">FSCRI_RI_504</t>
  </si>
  <si>
    <t xml:space="preserve">H58H23000360005</t>
  </si>
  <si>
    <t xml:space="preserve">RIPRISTINO IDRAULICO CORSI ACQUA DEMANIALI, ELETTRIFICAZIONE CHIAVICHE E SGRIGLIATORI 1° STRALCIO</t>
  </si>
  <si>
    <t xml:space="preserve">FSCRI_RI_1668</t>
  </si>
  <si>
    <t xml:space="preserve">VENETO ACQUE S.P.A</t>
  </si>
  <si>
    <t xml:space="preserve">05.02 RISORSE IDRICHE</t>
  </si>
  <si>
    <t xml:space="preserve">J12E24000140007</t>
  </si>
  <si>
    <t xml:space="preserve">MO.S.A.V. CONDOTTA DI ADDUZIONE PRIMARIA DN 1000 TRA PIAZZOLA SUL BRENTA (PD) E VICENZA EST</t>
  </si>
  <si>
    <t xml:space="preserve">2_SEMESTRE_2030</t>
  </si>
  <si>
    <t xml:space="preserve">FSCRI_RI_418</t>
  </si>
  <si>
    <t xml:space="preserve">COMUNI DEL TERRITORIO MONTANO DELLE PROVINCE DI VERONA, VICENZA, TREVISO E BELLUNO.</t>
  </si>
  <si>
    <t xml:space="preserve">05.05 NATURA E BIODIVERSITÀ</t>
  </si>
  <si>
    <t xml:space="preserve">CUP da generare a seguito della selezione dei progetti tramite Bando o riparto a regia regionale</t>
  </si>
  <si>
    <t xml:space="preserve">MELKEN. NUOVI METODI DI PREVENZIONE DELLE PREDAZIONI DA LUPO IN MALGA</t>
  </si>
  <si>
    <t xml:space="preserve">FSCRI_RI_422</t>
  </si>
  <si>
    <t xml:space="preserve">J27D24000000002</t>
  </si>
  <si>
    <t xml:space="preserve">INTERVENTI PER LA VIVIFICAZIONE DEGLI AMBITI LAGUNARI DEL DELTA DEL PO</t>
  </si>
  <si>
    <t xml:space="preserve">FSCRI_RM_1750</t>
  </si>
  <si>
    <t xml:space="preserve">MELKEN "PREVENZIONE DELLE PREDAZIONI DA LUPO IN MALGA CON RECINZIONI ELETTRIFICATE: ANALISI DELLE MODIFICHE DEL PASCOLAMENTO, DEL PASCOLO E DEGLI EPISODI DI ATTACCO" - BENEFICIARI: PRIVATI</t>
  </si>
  <si>
    <t xml:space="preserve">FSCRI_RI_1664</t>
  </si>
  <si>
    <t xml:space="preserve">ENTI LOCALI, ENTI PUBBLICI, FONDAZIONI A PARTECIPAZIONE PUBBLICA.</t>
  </si>
  <si>
    <t xml:space="preserve">06. CULTURA</t>
  </si>
  <si>
    <t xml:space="preserve">06.01 PATRIMONIO E PAESAGGIO</t>
  </si>
  <si>
    <t xml:space="preserve">BANDO PER IL FINANZIAMENTO DI INTERVENTI DI VALORIZZAZIONE E RECUPERO DI BENI IMMOBILI DI PREGIO</t>
  </si>
  <si>
    <t xml:space="preserve">FSCRI_RM_1746</t>
  </si>
  <si>
    <t xml:space="preserve">INTERVENTI DI VALORIZZAZIONE E RECUPERO DI BENI IMMOBILI DI PREGIO, DI CUI SI ASSICURI LA SOSTENIBILITÀ  GESTIONALE, MIRATI A PROMUOVERE LO SVILUPPO SOSTENIBILE ANCHE DA UN PUNTO DI VISTA DELL'EFFICIENZA ENERGETICA - BENEFICIARI:PARROCCHIE ED ENTI ECCLESIASTICI</t>
  </si>
  <si>
    <t xml:space="preserve">FSCRI_RI_1584</t>
  </si>
  <si>
    <t xml:space="preserve">REGIONE DEL VENETO / VENETO STRADE S.P.A.</t>
  </si>
  <si>
    <t xml:space="preserve">07. TRASPORTI E MOBILITÀ</t>
  </si>
  <si>
    <t xml:space="preserve">07.01 TRASPORTO STRADALE</t>
  </si>
  <si>
    <t xml:space="preserve">D71B24000010001</t>
  </si>
  <si>
    <t xml:space="preserve">CICLOVIA NAZIONALE "ADRIATICA" – 4° LOTTO</t>
  </si>
  <si>
    <t xml:space="preserve">FSCRI_RI_1588</t>
  </si>
  <si>
    <t xml:space="preserve">SOGGETTO BENEFICIARIO COORDINATORE TERRITORIALE: REGIONE DEL VENETO / SOGGETTO ATTUATORE: VENETO STRADE S.P.A.</t>
  </si>
  <si>
    <t xml:space="preserve">D31B24000020001</t>
  </si>
  <si>
    <t xml:space="preserve">CICLOVIA NAZIONALE "VENTO" – 4° LOTTO FUNZIONALE</t>
  </si>
  <si>
    <t xml:space="preserve">FSCRI_RI_1685</t>
  </si>
  <si>
    <t xml:space="preserve">D21B24000000001</t>
  </si>
  <si>
    <t xml:space="preserve">Variante alla S.R. 10 "Padana Inferiore" tra Cerea (VR) e Sanguinetto (VR) 1° Stralcio</t>
  </si>
  <si>
    <t xml:space="preserve">FSCRI_RI_425</t>
  </si>
  <si>
    <t xml:space="preserve"> SOGGETTO BENEFICIARIO COORDINATORE TERRITORIALE: REGIONE DEL VENETO -SOGGETTO ATTUATORE: VENETO STRADE S.P.A.</t>
  </si>
  <si>
    <t xml:space="preserve">D81B24000000001</t>
  </si>
  <si>
    <t xml:space="preserve">CICLOVIA NAZIONALE "DEL GARDA" TRATTO VENETO - 5° LOTTO 1° STRALCIO</t>
  </si>
  <si>
    <t xml:space="preserve">2_SEMESTRE_2028</t>
  </si>
  <si>
    <t xml:space="preserve">FSCRI_RI_431</t>
  </si>
  <si>
    <t xml:space="preserve">SOGGETTO BENEFICIARIO COORDINATORE TERRITORIALE: REGIONE DEL VENETO - DIREZIONE INFRASTRUTTURE E TRASPORTI  SOGGETTO ATTUATORE: VENETO STRADE S.P.A.</t>
  </si>
  <si>
    <t xml:space="preserve">D71B21005180002</t>
  </si>
  <si>
    <t xml:space="preserve">PISTA CICLABILE TREVISO – OSTIGLIA - TRATTO TRA GRISIGNANO DI ZOCCO (VI) E CASALEONE (VR) - LOTTO 3</t>
  </si>
  <si>
    <t xml:space="preserve">FSCRI_RI_436</t>
  </si>
  <si>
    <t xml:space="preserve">D71B24000060001</t>
  </si>
  <si>
    <t xml:space="preserve">CICLOVIA NAZIONALE "DEL GARDA" TRATTO VENETO - 5° LOTTO 2° STRALCIO</t>
  </si>
  <si>
    <t xml:space="preserve">FSCRI_RI_458</t>
  </si>
  <si>
    <t xml:space="preserve">SOGGETTO BENEFICIARIO REGIONE DEL VENETO SOGGETTO ATTUATORE VENETO STRADE S.P.A.</t>
  </si>
  <si>
    <t xml:space="preserve">D21B19000600002</t>
  </si>
  <si>
    <t xml:space="preserve">PISTA CICLABILE TREVISO OSTIGLIA NEL TRATTO TRA GRISIGNANO DI ZOCCO (VI) E CASALEONE (VR) – LOTTO 2</t>
  </si>
  <si>
    <t xml:space="preserve">FSCRI_RI_459</t>
  </si>
  <si>
    <t xml:space="preserve">H31B18000550001</t>
  </si>
  <si>
    <t xml:space="preserve">PISTA CICLABILE TREVISO OSTIGLIA NEL TRATTO TRA GRISIGNANO DI ZOCCO (VI) E CASALEONE (VR) – LOTTO 1</t>
  </si>
  <si>
    <t xml:space="preserve">FSCRI_RI_489</t>
  </si>
  <si>
    <t xml:space="preserve">SOGGETTO BENEFICIARIO REGIONE DEL VENETO, SOGGETTO ATTUATORE VENETO STRADE SPA</t>
  </si>
  <si>
    <t xml:space="preserve">D41B21002320005</t>
  </si>
  <si>
    <t xml:space="preserve">CPASS/3–INT.31 TERRAGLIO EST OPERE 2 STR.-COMPLETAMENTO DA VIA DELL'INDUSTRIE-CASIER A SR53 POSTUMIA</t>
  </si>
  <si>
    <t xml:space="preserve">FSCRI_RI_524</t>
  </si>
  <si>
    <t xml:space="preserve">SOGGETTO BENEFICIARIO REGIONE DEL VENETO - SOGGETTO ATTUATORE VENETO STRADE SPA</t>
  </si>
  <si>
    <t xml:space="preserve">D71B22001250002</t>
  </si>
  <si>
    <t xml:space="preserve">PISTA CICLABILE TREVISO OSTIGLIA NEL TRATTO TRA GRISIGNANO DI ZOCCO (VI) E CASALEONE (VR) – LOTTO 7</t>
  </si>
  <si>
    <t xml:space="preserve">FSCRI_RI_429</t>
  </si>
  <si>
    <t xml:space="preserve">SOGGETTO BENEFICIARIO REGIONE DEL VENETO - SOGGETTO ATTUATORE INFRASTRUTTURE VENETE SRL</t>
  </si>
  <si>
    <t xml:space="preserve">07.02 TRASPORTO FERROVIARIO</t>
  </si>
  <si>
    <t xml:space="preserve">I95B23000390001</t>
  </si>
  <si>
    <t xml:space="preserve">LINEA ADRIA-MESTRE - REALIZZAZIONE INDIPENDENZE DELLE STAZIONI CAVARZERE, CONA, CAMPAGNA LUPIA, MIRA</t>
  </si>
  <si>
    <t xml:space="preserve">FSCRI_RI_433</t>
  </si>
  <si>
    <t xml:space="preserve">SOGGETTO BENEFICIARIO: REGIONE DEL VENETO - SOGGETTO ATTUATORE: INFRASTRUTTURE VENETE SRL</t>
  </si>
  <si>
    <t xml:space="preserve">I61J20000090002</t>
  </si>
  <si>
    <t xml:space="preserve">LINEA ADRIA–MESTRE - SOPPRESSIONE DEI P.L. NEI COMUNI MIRA E DOLO E NUOVA CICLOPEDONALE COMUNE MIRA</t>
  </si>
  <si>
    <t xml:space="preserve">FSCRI_RI_437</t>
  </si>
  <si>
    <t xml:space="preserve">SOGGETTO BENEFICIARIO REGIONE VENETO - SOGGETTO ATTUATORE INFRASTRUTTURE VENETE SRL</t>
  </si>
  <si>
    <t xml:space="preserve">I35B23000440001</t>
  </si>
  <si>
    <t xml:space="preserve">LINEA ADRIA–MESTRE - MANUTENZIONE STRAORDINARIA OPERE D’ARTE (APPOGGI PONTI METALLICI-PONTE SERIOLA)</t>
  </si>
  <si>
    <t xml:space="preserve">2_SEMESTRE 2024</t>
  </si>
  <si>
    <t xml:space="preserve">FSCRI_RI_438</t>
  </si>
  <si>
    <t xml:space="preserve">SOGGETTO BENEFICIARIO COORDINATORE TERRITORIALE: REGIONE DEL VENETO / SOGGETTO ATTUATORE: INFRASTRUTTURE VENETE SRL.</t>
  </si>
  <si>
    <t xml:space="preserve">I58E23000330001</t>
  </si>
  <si>
    <t xml:space="preserve">LINEA ADRIA - MESTRE. RISTRUTTURAZIONE EDIFICIO CANTONIERI PIOVE DI SACCO</t>
  </si>
  <si>
    <t xml:space="preserve">FSCRI_RI_440</t>
  </si>
  <si>
    <t xml:space="preserve">SOGGETTO BENEFICIARIO REGIONE DEL VENETO, SOGGETTO ATTUATORE INFRASTRUTTURE VENETE SRL</t>
  </si>
  <si>
    <t xml:space="preserve">I56C23000080001</t>
  </si>
  <si>
    <t xml:space="preserve">LINEA ADRIA–MESTRE -SOSTITUZIONE BLOCCO CONTA ASSI (DA BCA1 A BCA2) PER LA TRATTA PIOVE DI S.-MESTRE</t>
  </si>
  <si>
    <t xml:space="preserve">FSCRI_RI_441</t>
  </si>
  <si>
    <t xml:space="preserve">I51G23000110001</t>
  </si>
  <si>
    <t xml:space="preserve">LINEA ADRIA-MESTRE -SOTTOPASSO PIOVE DI SACCO-II STRALCIO (FORNITURA ASCENSORI E OPERE DI FINITURA)</t>
  </si>
  <si>
    <t xml:space="preserve">FSCRI_RI_442</t>
  </si>
  <si>
    <t xml:space="preserve">I57D23000020002</t>
  </si>
  <si>
    <t xml:space="preserve">LINEA ADRIA-MESTRE - INTERVENTO DI SISTEMAZIONE PIAZZALE CARBURANTI PRESSO OFFICINA</t>
  </si>
  <si>
    <t xml:space="preserve">FSCRI_RI_443</t>
  </si>
  <si>
    <t xml:space="preserve">I56C23000060001</t>
  </si>
  <si>
    <t xml:space="preserve">LINEA ADRIA–MESTRE-REALIZZAZIONE SISTEMA SEGNALAMENTO STAZ.PIOVE DI SACCO.FASCIO BINARI DI MOVIMENT.</t>
  </si>
  <si>
    <t xml:space="preserve">FSCRI_RI_444</t>
  </si>
  <si>
    <t xml:space="preserve">I37D23000070001</t>
  </si>
  <si>
    <t xml:space="preserve">LINEA ADRIA - MESTRE. INTERVENTI DI RISOLUZIONE PUNTI CRITICI RISCHIO IDROGEOLOGICO</t>
  </si>
  <si>
    <t xml:space="preserve">1_SEMESTRE_2028</t>
  </si>
  <si>
    <t xml:space="preserve">FSCRI_RI_445</t>
  </si>
  <si>
    <t xml:space="preserve">I13I23000150001</t>
  </si>
  <si>
    <t xml:space="preserve">LINEA ADRIA-MESTRE - ADEGUAMENTO STAZIONI E FERMATE PER PERSONALE RIDOTTA MOBILITÀ - I LOTTO</t>
  </si>
  <si>
    <t xml:space="preserve">FSCRI_RI_508</t>
  </si>
  <si>
    <t xml:space="preserve">SOGGETTO BENEFICIARIO COORDINATORE TERRITORIALE: REGIONE DEL VENETO -	SOGGETTO ATTUATORE: GESTORE DI IMPIANTI DI RISALITA</t>
  </si>
  <si>
    <t xml:space="preserve">REALIZZAZIONE BACINI IDRICI AI FINI DI INNEVAMENTO</t>
  </si>
  <si>
    <t xml:space="preserve">FSCRI_RI_509</t>
  </si>
  <si>
    <t xml:space="preserve">SOGGETTO BENEFICIARIO E COORDINATORE TERRITORIALE: REGIONE DEL VENETO - SOGGETTO ATTUATORE: GESTORE IMPIANTI RISALITA</t>
  </si>
  <si>
    <t xml:space="preserve">H62D24000010008</t>
  </si>
  <si>
    <t xml:space="preserve">COLLEGAMENTO SKI AREA DEL CIVETTA CON SKI AREA 5 TORRI – 1° STRALCIO</t>
  </si>
  <si>
    <t xml:space="preserve">FSCRI_RI_510</t>
  </si>
  <si>
    <t xml:space="preserve">SOGGETTO BENEFICIARIO COORDINATORE TERRITORIALE: REGIONE DEL VENETO -SOGGETTO ATTUATORE: GESTORE DI IMPIANTI DI RISALITA</t>
  </si>
  <si>
    <t xml:space="preserve">H62D24000020001</t>
  </si>
  <si>
    <t xml:space="preserve">COLLEGAMENTO SKI AREA DEL CIVETTA CON SKI AREA 5 TORRI – 2° STRALCIO</t>
  </si>
  <si>
    <t xml:space="preserve">FSCRI_RI_1596</t>
  </si>
  <si>
    <t xml:space="preserve">07.05 MOBILITÀ URBANA</t>
  </si>
  <si>
    <t xml:space="preserve">PIANO REGIONALE DELLA MOBILITÀ CICLISTICA</t>
  </si>
  <si>
    <t xml:space="preserve">FSCRI_RI_488</t>
  </si>
  <si>
    <t xml:space="preserve">SOGGETTO BENEFICIARIO COORDINATORE TERRITORIALE: REGIONE DEL VENETO -SOGGETTO ATTUATORE: ENTI AFFIDANTI/AZIENDE AFFIDATARIE SERVIZI DI TPL</t>
  </si>
  <si>
    <t xml:space="preserve">ACQUISTO MEZZI SU GOMMA PER IL TRASPORTO PUBBLICO LOCALE (TPL)</t>
  </si>
  <si>
    <t xml:space="preserve">FSCRI_RI_447</t>
  </si>
  <si>
    <t xml:space="preserve">COMUNI ED AZIENDE TERRITORIALI PER L’EDILIZIA RESIDENZIALE DEL VENETO.</t>
  </si>
  <si>
    <t xml:space="preserve">08. RIQUALIFICAZIONE URBANA</t>
  </si>
  <si>
    <t xml:space="preserve">08.01 EDILIZIA E SPAZI PUBBLICI</t>
  </si>
  <si>
    <t xml:space="preserve">INTERVENTI DI MANUTENZIONE STRAORDINARIA ED EFFICIENTAMENTO ENERGETICO DI ALLOGGI E.R.P.</t>
  </si>
  <si>
    <t xml:space="preserve">FSCRI_RI_460</t>
  </si>
  <si>
    <t xml:space="preserve">REGIONE DEL VENETO / DIREZIONE GESTIONE DEL PATRIMONIO IN COLLABORAZIONE CON I SERVIZI AFFARI GENERALI DEL CONSIGLIO REGIONALE VENETO</t>
  </si>
  <si>
    <t xml:space="preserve">H77D23000080003</t>
  </si>
  <si>
    <t xml:space="preserve">RISTRUTTURAZIONE SEDE REGIONALE DI CALLE DUE PORTONI NEL COMPENDIO DI VILLA SETTEMBRINI A MESTRE</t>
  </si>
  <si>
    <t xml:space="preserve">FSCRI_RI_461</t>
  </si>
  <si>
    <t xml:space="preserve">REGIONE DEL VENETO / U.O. GENIO CIVILE ROVIGO</t>
  </si>
  <si>
    <t xml:space="preserve">H18H24000030001</t>
  </si>
  <si>
    <t xml:space="preserve">RISANAMENTO CONSERVATIVO DELL’EX GENIO CIVILE DI ROVIGO</t>
  </si>
  <si>
    <t xml:space="preserve">FSCRI_RI_463</t>
  </si>
  <si>
    <t xml:space="preserve">REGIONE DEL VENETO / DIREZIONE GESTIONE DEL PATRIMONIO</t>
  </si>
  <si>
    <t xml:space="preserve">H49D23000100001</t>
  </si>
  <si>
    <t xml:space="preserve">MESSA IN SICUREZZA, CONSERVAZIONE E VALORIZZAZIONE DELL’EDIFICIO “CASA SALOTTO” - ROCCA DI MONSELICE</t>
  </si>
  <si>
    <t xml:space="preserve">FSCRI_RI_1619</t>
  </si>
  <si>
    <t xml:space="preserve">COMUNI DEL VENETO</t>
  </si>
  <si>
    <t xml:space="preserve">10. SOCIALE E SALUTE</t>
  </si>
  <si>
    <t xml:space="preserve">10.01 STRUTTURE SOCIALI</t>
  </si>
  <si>
    <t xml:space="preserve">ADEGUAMENTO NORMATIVO, MIGLIORAMENTO E RISTRUTTURAZIONE DI IMPIANTI SPORTIVI DI ENTI LOCALI-INTEGRAZ</t>
  </si>
  <si>
    <t xml:space="preserve">FSCRI_RI_454</t>
  </si>
  <si>
    <t xml:space="preserve">ADEGUAMENTO NORMATIVO, MIGLIORAMENTO E RISTRUTTURAZIONE DI IMPIANTI SPORTIVI DI ENTI LOCALI</t>
  </si>
  <si>
    <t xml:space="preserve">FSCRI_RI_525</t>
  </si>
  <si>
    <t xml:space="preserve">SOGGETTO PUBBLICO DA INDIVIDUARE / BANDO AD EVIDENZA PUBBLICA</t>
  </si>
  <si>
    <t xml:space="preserve">10.02 STRUTTURE E ATTREZZATURE SANITARIE</t>
  </si>
  <si>
    <t xml:space="preserve">PROGETTO INNOVATIVO PER LA RIABILITAZIONE</t>
  </si>
  <si>
    <t xml:space="preserve">FSCRI_RI_415</t>
  </si>
  <si>
    <t xml:space="preserve">AZIENDA ULSS N. 2 “MARCA TREVIGIANA</t>
  </si>
  <si>
    <t xml:space="preserve">10.03 SERVIZI SOCIO-ASSISTENZIALI</t>
  </si>
  <si>
    <t xml:space="preserve">I65F23000490002</t>
  </si>
  <si>
    <t xml:space="preserve">REALIZZAZIONE DI UN NUOVO POLO PER PERSONE CON DISABILITÀ IN COMUNE DI MOGLIANO VENETO (TV)</t>
  </si>
  <si>
    <t xml:space="preserve">FSCRI_RI_379</t>
  </si>
  <si>
    <t xml:space="preserve">ESU - AZIENDE REGIONALI PER IL DIRITTO ALLO STUDIO UNIVERSITARIO DI PADOVA, DI VENEZIA E DI VERONA</t>
  </si>
  <si>
    <t xml:space="preserve">11. ISTRUZIONE E FORMAZIONE</t>
  </si>
  <si>
    <t xml:space="preserve">11.02 EDUCAZIONE E FORMAZIONE</t>
  </si>
  <si>
    <t xml:space="preserve">OFFERTA DI SERVIZI ABITATIVI E DI RISTORAZIONE PER GLI STUDENTI UNIVERSITARI - BANDO</t>
  </si>
  <si>
    <t xml:space="preserve">FSCRI_RI_1615</t>
  </si>
  <si>
    <t xml:space="preserve">12. CAPACITÀ AMMINISTRATIVA</t>
  </si>
  <si>
    <t xml:space="preserve">12.02 ASSISTENZA TECNICA</t>
  </si>
  <si>
    <t xml:space="preserve">CUP da generare a seguito della selezione dei progetti</t>
  </si>
  <si>
    <t xml:space="preserve">ASSISTENZA TECNICA ALL'ACCORDO PER LA COESIONE FSC 2021-2027</t>
  </si>
  <si>
    <t xml:space="preserve">IMPORTO FSC 21-27</t>
  </si>
  <si>
    <t xml:space="preserve">01. RICERCA E INNOVAZIONE</t>
  </si>
  <si>
    <t xml:space="preserve">RICERCA E SVILUPPO</t>
  </si>
  <si>
    <t xml:space="preserve">PRATT30168_VEN</t>
  </si>
  <si>
    <t xml:space="preserve">Sostegno a progetti di ricerca industriale e sviluppo sperimentale (Rif. Scheda 104 PRRR)
</t>
  </si>
  <si>
    <t xml:space="preserve">CONNETTIVITÀ DIGITALE</t>
  </si>
  <si>
    <t xml:space="preserve">H79J18000310002</t>
  </si>
  <si>
    <t xml:space="preserve">Potenziamento ed ampliamento delle reti radio regionali dei servizi di pubblica utilità (SUEM 118, Protezione civile, AIB e Polizia Locale)</t>
  </si>
  <si>
    <t xml:space="preserve">RISCHI E ADATTAMENTO CLIMATICO</t>
  </si>
  <si>
    <t xml:space="preserve">H47H21000360002</t>
  </si>
  <si>
    <t xml:space="preserve">Lavori di sistemazione idraulica del torrente Muson a valle della confluenza con il torrente Lastego in comune di Riese Pio X (TV)</t>
  </si>
  <si>
    <t xml:space="preserve">RISORSE IDRICHE</t>
  </si>
  <si>
    <t xml:space="preserve">J66H20000000007</t>
  </si>
  <si>
    <t xml:space="preserve">Condotta DN1000 Brendola (VI) – Vicenza Ovest. Tratta A7-A6</t>
  </si>
  <si>
    <t xml:space="preserve">J36H20000030005</t>
  </si>
  <si>
    <t xml:space="preserve">Condotta di adduzione primaria Piazzola sul Brenta – Brendola. Stralcio condotta DN1000 Vicenza Ovest – Vicenza Est - Tratta A6-A4</t>
  </si>
  <si>
    <t xml:space="preserve">F96H19000070002</t>
  </si>
  <si>
    <t xml:space="preserve">Interventi di trasformazione irrigua del bacino Trezze in destra del canale Nuovissimo nei Comuni di Chioggia (VE) e Codevigo (PD) - 2° stralcio A -</t>
  </si>
  <si>
    <t xml:space="preserve">07. TRASPORTI E MOBILITA'</t>
  </si>
  <si>
    <t xml:space="preserve">TRASPORTO FERROVIARIO</t>
  </si>
  <si>
    <t xml:space="preserve">G91I19000010003</t>
  </si>
  <si>
    <t xml:space="preserve">Elettrificazione della tratta ferroviaria Adria Mestre fra le stazioni di Adria e Mira Buse</t>
  </si>
  <si>
    <t xml:space="preserve">LOGISTICA</t>
  </si>
  <si>
    <t xml:space="preserve">H52D21000010008</t>
  </si>
  <si>
    <t xml:space="preserve">PADON MARMOLADA - NUOVO IMPIANTO DI ARROCCAMENTO ALLA SKI AREA "MARMOLADA" CABINOVIA 10 POSTI "MALGA CIAPELA - CAPANNA BILL"*XXX*COSTRUZIONE NUOVO IMPIANTO DI ARROCCAMENTO ALLA SKI AREA "MARMOLADA" CABINOVIA 10 POSTI "MALGA CIAPELA - CAPANNA BILL</t>
  </si>
  <si>
    <t xml:space="preserve">H92D21000010008</t>
  </si>
  <si>
    <t xml:space="preserve">FUNIVIE ARABBA - REALIZZAZIONE DI UNA NUOVA CABINOVIA MONOFUNE AD AMMORSAMENTO AUTOMATICO ARABBA - PESCOI IN SOSTITUZIONE DELL'IMPIANTO ESISTENTE SEM124 ARABBA - FORCELLA EUROPA NEL COMUNE DI LIVINALLONGO DEL COL DI LANA</t>
  </si>
  <si>
    <t xml:space="preserve">H92D21000030008</t>
  </si>
  <si>
    <t xml:space="preserve">ANTERCREP - REALIZZAZIONE DI UNA NUOVA SEGGIOVIA ESAPOSTO AD AMMORSAMENTO AUTOMATICO PIANI ALTI DI ORNELLA - SEM102 PASSO PADON IN SOSTITUZIONE ALL'IMPIANTO ESISTENTE PIANI ALTI DI ORNELLA - PASSO PADON NEL COMUNE DI LIVINALLONGO DEL COL DI LANA</t>
  </si>
  <si>
    <t xml:space="preserve">H29B21000010007</t>
  </si>
  <si>
    <t xml:space="preserve">MALCESINE - INTERVENTI DI AMMODERNAMENTO TECNOLOGICO NELL'AMBITO DELLA REVISIONE GENERALE DELLA CABINOVIA M.1.12B SAN MICHELE-MONTE BALDO ( 2 TRONCO)</t>
  </si>
  <si>
    <t xml:space="preserve">EDILIZIA E SPAZI PUBBLICI</t>
  </si>
  <si>
    <t xml:space="preserve">H49J21003900007</t>
  </si>
  <si>
    <t xml:space="preserve">Riqualificazione di contesti urbani degradati con recupero e razionalizzazione di alloggi sfitti di Edilizia Residenziale Pubblica. </t>
  </si>
  <si>
    <t xml:space="preserve">J43I19000090007</t>
  </si>
  <si>
    <t xml:space="preserve">Programma complesso per riqualificazione di contesti urbani degradati con demolizione, recupero di alloggi sfitti e realizzazione di nuovi alloggi di Edilizia Residenziale Pubblica. </t>
  </si>
  <si>
    <t xml:space="preserve">STRUTTURE SOCIALI</t>
  </si>
  <si>
    <t xml:space="preserve">G89J19000180006</t>
  </si>
  <si>
    <t xml:space="preserve">Progetto di ristrutturazione e ampliamento edilizio del Centro Servizi per persone anziane non autosufficienti “Residenza San Salvatore” in Comune di Ficarolo (RO)</t>
  </si>
  <si>
    <t xml:space="preserve">EDUCAZIONE E FORMAZIONE</t>
  </si>
  <si>
    <t xml:space="preserve">PRATT30167_VEN</t>
  </si>
  <si>
    <t xml:space="preserve">VET Digital innovation - Bando</t>
  </si>
  <si>
    <t xml:space="preserve">Totale</t>
  </si>
  <si>
    <t xml:space="preserve">TOTALE</t>
  </si>
  <si>
    <t xml:space="preserve">Assegnazione ordinaria FSC 21-27</t>
  </si>
  <si>
    <t xml:space="preserve">COSTO TOTALE </t>
  </si>
  <si>
    <t xml:space="preserve">-</t>
  </si>
  <si>
    <t xml:space="preserve">07. TRASPORTI E MOBILITÀ Totale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</si>
</sst>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\ _€_-;\-* #,##0.00\ _€_-;_-* \-??\ _€_-;_-@_-"/>
    <numFmt numFmtId="166" formatCode="_-* #,##0\ _€_-;\-* #,##0\ _€_-;_-* \-??\ _€_-;_-@_-"/>
    <numFmt numFmtId="167" formatCode="_-* #,##0.00_-;\-* #,##0.00_-;_-* \-??_-;_-@"/>
    <numFmt numFmtId="168" formatCode="dd/mm/yyyy"/>
    <numFmt numFmtId="169" formatCode="_-* #,##0.00\ _€_-;\-* #,##0.00\ _€_-;_-* \-??\ _€_-;_-@"/>
    <numFmt numFmtId="170" formatCode="#,##0"/>
    <numFmt numFmtId="171" formatCode="_-* #,##0.00\ [$€-410]_-;\-* #,##0.00\ [$€-410]_-;_-* \-??\ [$€-410]_-;_-@_-"/>
    <numFmt numFmtId="172" formatCode="_-* #,##0.00&quot; €&quot;_-;\-* #,##0.00&quot; €&quot;_-;_-* \-??&quot; €&quot;_-;_-@_-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0000"/>
      <name val="Calibri"/>
      <family val="0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70C0"/>
      <name val="Times New Roman"/>
      <family val="1"/>
      <charset val="1"/>
    </font>
    <font>
      <sz val="12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1"/>
      <color rgb="FFFFFFFF"/>
      <name val="Calibri"/>
      <family val="0"/>
      <charset val="1"/>
    </font>
    <font>
      <b val="true"/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Verdana"/>
      <family val="2"/>
      <charset val="1"/>
    </font>
    <font>
      <sz val="11"/>
      <color rgb="FF000000"/>
      <name val="Arial"/>
      <family val="2"/>
      <charset val="1"/>
    </font>
    <font>
      <sz val="12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/>
      <right/>
      <top style="thin">
        <color rgb="FFFFFFFF"/>
      </top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1" xfId="15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21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1" xfId="15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1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0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5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3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1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15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6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9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17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18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 3" xfId="21"/>
  </cellStyles>
  <dxfs count="4">
    <dxf>
      <fill>
        <patternFill patternType="solid">
          <fgColor rgb="FF00206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0" name="Shape 3"/>
        <xdr:cNvSpPr/>
      </xdr:nvSpPr>
      <xdr:spPr>
        <a:xfrm>
          <a:off x="15382800" y="50603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1" name="Shape 3"/>
        <xdr:cNvSpPr/>
      </xdr:nvSpPr>
      <xdr:spPr>
        <a:xfrm>
          <a:off x="15382800" y="50603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2" name="Shape 3"/>
        <xdr:cNvSpPr/>
      </xdr:nvSpPr>
      <xdr:spPr>
        <a:xfrm>
          <a:off x="15382800" y="50603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208080</xdr:colOff>
      <xdr:row>57</xdr:row>
      <xdr:rowOff>293760</xdr:rowOff>
    </xdr:to>
    <xdr:sp>
      <xdr:nvSpPr>
        <xdr:cNvPr id="3" name="Shape 4"/>
        <xdr:cNvSpPr/>
      </xdr:nvSpPr>
      <xdr:spPr>
        <a:xfrm>
          <a:off x="15382800" y="5060304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4" name="Shape 3"/>
        <xdr:cNvSpPr/>
      </xdr:nvSpPr>
      <xdr:spPr>
        <a:xfrm>
          <a:off x="15382800" y="50603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5" name="Shape 3"/>
        <xdr:cNvSpPr/>
      </xdr:nvSpPr>
      <xdr:spPr>
        <a:xfrm>
          <a:off x="15382800" y="50603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6" name="Shape 3"/>
        <xdr:cNvSpPr/>
      </xdr:nvSpPr>
      <xdr:spPr>
        <a:xfrm>
          <a:off x="15382800" y="50603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208080</xdr:colOff>
      <xdr:row>57</xdr:row>
      <xdr:rowOff>293760</xdr:rowOff>
    </xdr:to>
    <xdr:sp>
      <xdr:nvSpPr>
        <xdr:cNvPr id="7" name="Shape 4"/>
        <xdr:cNvSpPr/>
      </xdr:nvSpPr>
      <xdr:spPr>
        <a:xfrm>
          <a:off x="15382800" y="5060304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8" name="Shape 3"/>
        <xdr:cNvSpPr/>
      </xdr:nvSpPr>
      <xdr:spPr>
        <a:xfrm>
          <a:off x="15382800" y="44888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9" name="Shape 3"/>
        <xdr:cNvSpPr/>
      </xdr:nvSpPr>
      <xdr:spPr>
        <a:xfrm>
          <a:off x="15382800" y="44888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10" name="Shape 3"/>
        <xdr:cNvSpPr/>
      </xdr:nvSpPr>
      <xdr:spPr>
        <a:xfrm>
          <a:off x="15382800" y="44888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208080</xdr:colOff>
      <xdr:row>52</xdr:row>
      <xdr:rowOff>293760</xdr:rowOff>
    </xdr:to>
    <xdr:sp>
      <xdr:nvSpPr>
        <xdr:cNvPr id="11" name="Shape 4"/>
        <xdr:cNvSpPr/>
      </xdr:nvSpPr>
      <xdr:spPr>
        <a:xfrm>
          <a:off x="15382800" y="4488804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12" name="Shape 3"/>
        <xdr:cNvSpPr/>
      </xdr:nvSpPr>
      <xdr:spPr>
        <a:xfrm>
          <a:off x="15382800" y="44888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13" name="Shape 3"/>
        <xdr:cNvSpPr/>
      </xdr:nvSpPr>
      <xdr:spPr>
        <a:xfrm>
          <a:off x="15382800" y="44888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14" name="Shape 3"/>
        <xdr:cNvSpPr/>
      </xdr:nvSpPr>
      <xdr:spPr>
        <a:xfrm>
          <a:off x="15382800" y="44888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208080</xdr:colOff>
      <xdr:row>52</xdr:row>
      <xdr:rowOff>293760</xdr:rowOff>
    </xdr:to>
    <xdr:sp>
      <xdr:nvSpPr>
        <xdr:cNvPr id="15" name="Shape 4"/>
        <xdr:cNvSpPr/>
      </xdr:nvSpPr>
      <xdr:spPr>
        <a:xfrm>
          <a:off x="15382800" y="4488804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16" name="Shape 3"/>
        <xdr:cNvSpPr/>
      </xdr:nvSpPr>
      <xdr:spPr>
        <a:xfrm>
          <a:off x="15382800" y="4298328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17" name="Shape 3"/>
        <xdr:cNvSpPr/>
      </xdr:nvSpPr>
      <xdr:spPr>
        <a:xfrm>
          <a:off x="15382800" y="4298328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18" name="Shape 3"/>
        <xdr:cNvSpPr/>
      </xdr:nvSpPr>
      <xdr:spPr>
        <a:xfrm>
          <a:off x="15382800" y="4298328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208080</xdr:colOff>
      <xdr:row>50</xdr:row>
      <xdr:rowOff>293760</xdr:rowOff>
    </xdr:to>
    <xdr:sp>
      <xdr:nvSpPr>
        <xdr:cNvPr id="19" name="Shape 4"/>
        <xdr:cNvSpPr/>
      </xdr:nvSpPr>
      <xdr:spPr>
        <a:xfrm>
          <a:off x="15382800" y="4298328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20" name="Shape 3"/>
        <xdr:cNvSpPr/>
      </xdr:nvSpPr>
      <xdr:spPr>
        <a:xfrm>
          <a:off x="15382800" y="4298328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21" name="Shape 3"/>
        <xdr:cNvSpPr/>
      </xdr:nvSpPr>
      <xdr:spPr>
        <a:xfrm>
          <a:off x="15382800" y="4298328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22" name="Shape 3"/>
        <xdr:cNvSpPr/>
      </xdr:nvSpPr>
      <xdr:spPr>
        <a:xfrm>
          <a:off x="15382800" y="4298328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208080</xdr:colOff>
      <xdr:row>50</xdr:row>
      <xdr:rowOff>293760</xdr:rowOff>
    </xdr:to>
    <xdr:sp>
      <xdr:nvSpPr>
        <xdr:cNvPr id="23" name="Shape 4"/>
        <xdr:cNvSpPr/>
      </xdr:nvSpPr>
      <xdr:spPr>
        <a:xfrm>
          <a:off x="15382800" y="4298328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189000</xdr:colOff>
      <xdr:row>31</xdr:row>
      <xdr:rowOff>293760</xdr:rowOff>
    </xdr:to>
    <xdr:sp>
      <xdr:nvSpPr>
        <xdr:cNvPr id="24" name="Shape 3"/>
        <xdr:cNvSpPr/>
      </xdr:nvSpPr>
      <xdr:spPr>
        <a:xfrm>
          <a:off x="27155880" y="23933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189000</xdr:colOff>
      <xdr:row>31</xdr:row>
      <xdr:rowOff>293760</xdr:rowOff>
    </xdr:to>
    <xdr:sp>
      <xdr:nvSpPr>
        <xdr:cNvPr id="25" name="Shape 3"/>
        <xdr:cNvSpPr/>
      </xdr:nvSpPr>
      <xdr:spPr>
        <a:xfrm>
          <a:off x="27155880" y="23933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189000</xdr:colOff>
      <xdr:row>31</xdr:row>
      <xdr:rowOff>293760</xdr:rowOff>
    </xdr:to>
    <xdr:sp>
      <xdr:nvSpPr>
        <xdr:cNvPr id="26" name="Shape 3"/>
        <xdr:cNvSpPr/>
      </xdr:nvSpPr>
      <xdr:spPr>
        <a:xfrm>
          <a:off x="27155880" y="23933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208080</xdr:colOff>
      <xdr:row>31</xdr:row>
      <xdr:rowOff>293760</xdr:rowOff>
    </xdr:to>
    <xdr:sp>
      <xdr:nvSpPr>
        <xdr:cNvPr id="27" name="Shape 4"/>
        <xdr:cNvSpPr/>
      </xdr:nvSpPr>
      <xdr:spPr>
        <a:xfrm>
          <a:off x="27155880" y="239331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189000</xdr:colOff>
      <xdr:row>31</xdr:row>
      <xdr:rowOff>293760</xdr:rowOff>
    </xdr:to>
    <xdr:sp>
      <xdr:nvSpPr>
        <xdr:cNvPr id="28" name="Shape 3"/>
        <xdr:cNvSpPr/>
      </xdr:nvSpPr>
      <xdr:spPr>
        <a:xfrm>
          <a:off x="27155880" y="23933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189000</xdr:colOff>
      <xdr:row>31</xdr:row>
      <xdr:rowOff>293760</xdr:rowOff>
    </xdr:to>
    <xdr:sp>
      <xdr:nvSpPr>
        <xdr:cNvPr id="29" name="Shape 3"/>
        <xdr:cNvSpPr/>
      </xdr:nvSpPr>
      <xdr:spPr>
        <a:xfrm>
          <a:off x="27155880" y="23933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189000</xdr:colOff>
      <xdr:row>31</xdr:row>
      <xdr:rowOff>293760</xdr:rowOff>
    </xdr:to>
    <xdr:sp>
      <xdr:nvSpPr>
        <xdr:cNvPr id="30" name="Shape 3"/>
        <xdr:cNvSpPr/>
      </xdr:nvSpPr>
      <xdr:spPr>
        <a:xfrm>
          <a:off x="27155880" y="23933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208080</xdr:colOff>
      <xdr:row>31</xdr:row>
      <xdr:rowOff>293760</xdr:rowOff>
    </xdr:to>
    <xdr:sp>
      <xdr:nvSpPr>
        <xdr:cNvPr id="31" name="Shape 4"/>
        <xdr:cNvSpPr/>
      </xdr:nvSpPr>
      <xdr:spPr>
        <a:xfrm>
          <a:off x="27155880" y="239331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189000</xdr:colOff>
      <xdr:row>10</xdr:row>
      <xdr:rowOff>293760</xdr:rowOff>
    </xdr:to>
    <xdr:sp>
      <xdr:nvSpPr>
        <xdr:cNvPr id="32" name="Shape 3"/>
        <xdr:cNvSpPr/>
      </xdr:nvSpPr>
      <xdr:spPr>
        <a:xfrm>
          <a:off x="27155880" y="6597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189000</xdr:colOff>
      <xdr:row>10</xdr:row>
      <xdr:rowOff>293760</xdr:rowOff>
    </xdr:to>
    <xdr:sp>
      <xdr:nvSpPr>
        <xdr:cNvPr id="33" name="Shape 3"/>
        <xdr:cNvSpPr/>
      </xdr:nvSpPr>
      <xdr:spPr>
        <a:xfrm>
          <a:off x="27155880" y="6597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189000</xdr:colOff>
      <xdr:row>10</xdr:row>
      <xdr:rowOff>293760</xdr:rowOff>
    </xdr:to>
    <xdr:sp>
      <xdr:nvSpPr>
        <xdr:cNvPr id="34" name="Shape 3"/>
        <xdr:cNvSpPr/>
      </xdr:nvSpPr>
      <xdr:spPr>
        <a:xfrm>
          <a:off x="27155880" y="6597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208080</xdr:colOff>
      <xdr:row>10</xdr:row>
      <xdr:rowOff>293760</xdr:rowOff>
    </xdr:to>
    <xdr:sp>
      <xdr:nvSpPr>
        <xdr:cNvPr id="35" name="Shape 4"/>
        <xdr:cNvSpPr/>
      </xdr:nvSpPr>
      <xdr:spPr>
        <a:xfrm>
          <a:off x="27155880" y="6597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189000</xdr:colOff>
      <xdr:row>10</xdr:row>
      <xdr:rowOff>293760</xdr:rowOff>
    </xdr:to>
    <xdr:sp>
      <xdr:nvSpPr>
        <xdr:cNvPr id="36" name="Shape 3"/>
        <xdr:cNvSpPr/>
      </xdr:nvSpPr>
      <xdr:spPr>
        <a:xfrm>
          <a:off x="27155880" y="6597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189000</xdr:colOff>
      <xdr:row>10</xdr:row>
      <xdr:rowOff>293760</xdr:rowOff>
    </xdr:to>
    <xdr:sp>
      <xdr:nvSpPr>
        <xdr:cNvPr id="37" name="Shape 3"/>
        <xdr:cNvSpPr/>
      </xdr:nvSpPr>
      <xdr:spPr>
        <a:xfrm>
          <a:off x="27155880" y="6597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189000</xdr:colOff>
      <xdr:row>10</xdr:row>
      <xdr:rowOff>293760</xdr:rowOff>
    </xdr:to>
    <xdr:sp>
      <xdr:nvSpPr>
        <xdr:cNvPr id="38" name="Shape 3"/>
        <xdr:cNvSpPr/>
      </xdr:nvSpPr>
      <xdr:spPr>
        <a:xfrm>
          <a:off x="27155880" y="6597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208080</xdr:colOff>
      <xdr:row>10</xdr:row>
      <xdr:rowOff>293760</xdr:rowOff>
    </xdr:to>
    <xdr:sp>
      <xdr:nvSpPr>
        <xdr:cNvPr id="39" name="Shape 4"/>
        <xdr:cNvSpPr/>
      </xdr:nvSpPr>
      <xdr:spPr>
        <a:xfrm>
          <a:off x="27155880" y="6597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189000</xdr:colOff>
      <xdr:row>32</xdr:row>
      <xdr:rowOff>293760</xdr:rowOff>
    </xdr:to>
    <xdr:sp>
      <xdr:nvSpPr>
        <xdr:cNvPr id="40" name="Shape 3"/>
        <xdr:cNvSpPr/>
      </xdr:nvSpPr>
      <xdr:spPr>
        <a:xfrm>
          <a:off x="27155880" y="2526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189000</xdr:colOff>
      <xdr:row>32</xdr:row>
      <xdr:rowOff>293760</xdr:rowOff>
    </xdr:to>
    <xdr:sp>
      <xdr:nvSpPr>
        <xdr:cNvPr id="41" name="Shape 3"/>
        <xdr:cNvSpPr/>
      </xdr:nvSpPr>
      <xdr:spPr>
        <a:xfrm>
          <a:off x="27155880" y="2526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189000</xdr:colOff>
      <xdr:row>32</xdr:row>
      <xdr:rowOff>293760</xdr:rowOff>
    </xdr:to>
    <xdr:sp>
      <xdr:nvSpPr>
        <xdr:cNvPr id="42" name="Shape 3"/>
        <xdr:cNvSpPr/>
      </xdr:nvSpPr>
      <xdr:spPr>
        <a:xfrm>
          <a:off x="27155880" y="2526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208080</xdr:colOff>
      <xdr:row>32</xdr:row>
      <xdr:rowOff>293760</xdr:rowOff>
    </xdr:to>
    <xdr:sp>
      <xdr:nvSpPr>
        <xdr:cNvPr id="43" name="Shape 4"/>
        <xdr:cNvSpPr/>
      </xdr:nvSpPr>
      <xdr:spPr>
        <a:xfrm>
          <a:off x="27155880" y="2526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189000</xdr:colOff>
      <xdr:row>32</xdr:row>
      <xdr:rowOff>293760</xdr:rowOff>
    </xdr:to>
    <xdr:sp>
      <xdr:nvSpPr>
        <xdr:cNvPr id="44" name="Shape 3"/>
        <xdr:cNvSpPr/>
      </xdr:nvSpPr>
      <xdr:spPr>
        <a:xfrm>
          <a:off x="27155880" y="2526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189000</xdr:colOff>
      <xdr:row>32</xdr:row>
      <xdr:rowOff>293760</xdr:rowOff>
    </xdr:to>
    <xdr:sp>
      <xdr:nvSpPr>
        <xdr:cNvPr id="45" name="Shape 3"/>
        <xdr:cNvSpPr/>
      </xdr:nvSpPr>
      <xdr:spPr>
        <a:xfrm>
          <a:off x="27155880" y="2526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189000</xdr:colOff>
      <xdr:row>32</xdr:row>
      <xdr:rowOff>293760</xdr:rowOff>
    </xdr:to>
    <xdr:sp>
      <xdr:nvSpPr>
        <xdr:cNvPr id="46" name="Shape 3"/>
        <xdr:cNvSpPr/>
      </xdr:nvSpPr>
      <xdr:spPr>
        <a:xfrm>
          <a:off x="27155880" y="2526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208080</xdr:colOff>
      <xdr:row>32</xdr:row>
      <xdr:rowOff>293760</xdr:rowOff>
    </xdr:to>
    <xdr:sp>
      <xdr:nvSpPr>
        <xdr:cNvPr id="47" name="Shape 4"/>
        <xdr:cNvSpPr/>
      </xdr:nvSpPr>
      <xdr:spPr>
        <a:xfrm>
          <a:off x="27155880" y="2526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189000</xdr:colOff>
      <xdr:row>12</xdr:row>
      <xdr:rowOff>293760</xdr:rowOff>
    </xdr:to>
    <xdr:sp>
      <xdr:nvSpPr>
        <xdr:cNvPr id="48" name="Shape 3"/>
        <xdr:cNvSpPr/>
      </xdr:nvSpPr>
      <xdr:spPr>
        <a:xfrm>
          <a:off x="27155880" y="8312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189000</xdr:colOff>
      <xdr:row>12</xdr:row>
      <xdr:rowOff>293760</xdr:rowOff>
    </xdr:to>
    <xdr:sp>
      <xdr:nvSpPr>
        <xdr:cNvPr id="49" name="Shape 3"/>
        <xdr:cNvSpPr/>
      </xdr:nvSpPr>
      <xdr:spPr>
        <a:xfrm>
          <a:off x="27155880" y="8312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189000</xdr:colOff>
      <xdr:row>12</xdr:row>
      <xdr:rowOff>293760</xdr:rowOff>
    </xdr:to>
    <xdr:sp>
      <xdr:nvSpPr>
        <xdr:cNvPr id="50" name="Shape 3"/>
        <xdr:cNvSpPr/>
      </xdr:nvSpPr>
      <xdr:spPr>
        <a:xfrm>
          <a:off x="27155880" y="8312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208080</xdr:colOff>
      <xdr:row>12</xdr:row>
      <xdr:rowOff>293760</xdr:rowOff>
    </xdr:to>
    <xdr:sp>
      <xdr:nvSpPr>
        <xdr:cNvPr id="51" name="Shape 4"/>
        <xdr:cNvSpPr/>
      </xdr:nvSpPr>
      <xdr:spPr>
        <a:xfrm>
          <a:off x="27155880" y="831204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189000</xdr:colOff>
      <xdr:row>12</xdr:row>
      <xdr:rowOff>293760</xdr:rowOff>
    </xdr:to>
    <xdr:sp>
      <xdr:nvSpPr>
        <xdr:cNvPr id="52" name="Shape 3"/>
        <xdr:cNvSpPr/>
      </xdr:nvSpPr>
      <xdr:spPr>
        <a:xfrm>
          <a:off x="27155880" y="8312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189000</xdr:colOff>
      <xdr:row>12</xdr:row>
      <xdr:rowOff>293760</xdr:rowOff>
    </xdr:to>
    <xdr:sp>
      <xdr:nvSpPr>
        <xdr:cNvPr id="53" name="Shape 3"/>
        <xdr:cNvSpPr/>
      </xdr:nvSpPr>
      <xdr:spPr>
        <a:xfrm>
          <a:off x="27155880" y="8312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189000</xdr:colOff>
      <xdr:row>12</xdr:row>
      <xdr:rowOff>293760</xdr:rowOff>
    </xdr:to>
    <xdr:sp>
      <xdr:nvSpPr>
        <xdr:cNvPr id="54" name="Shape 3"/>
        <xdr:cNvSpPr/>
      </xdr:nvSpPr>
      <xdr:spPr>
        <a:xfrm>
          <a:off x="27155880" y="831204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208080</xdr:colOff>
      <xdr:row>12</xdr:row>
      <xdr:rowOff>293760</xdr:rowOff>
    </xdr:to>
    <xdr:sp>
      <xdr:nvSpPr>
        <xdr:cNvPr id="55" name="Shape 4"/>
        <xdr:cNvSpPr/>
      </xdr:nvSpPr>
      <xdr:spPr>
        <a:xfrm>
          <a:off x="27155880" y="831204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56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57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58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208080</xdr:colOff>
      <xdr:row>4</xdr:row>
      <xdr:rowOff>293760</xdr:rowOff>
    </xdr:to>
    <xdr:sp>
      <xdr:nvSpPr>
        <xdr:cNvPr id="59" name="Shape 4"/>
        <xdr:cNvSpPr/>
      </xdr:nvSpPr>
      <xdr:spPr>
        <a:xfrm>
          <a:off x="15723720" y="18504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60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61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62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208080</xdr:colOff>
      <xdr:row>4</xdr:row>
      <xdr:rowOff>293760</xdr:rowOff>
    </xdr:to>
    <xdr:sp>
      <xdr:nvSpPr>
        <xdr:cNvPr id="63" name="Shape 4"/>
        <xdr:cNvSpPr/>
      </xdr:nvSpPr>
      <xdr:spPr>
        <a:xfrm>
          <a:off x="15723720" y="18504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64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65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66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208080</xdr:colOff>
      <xdr:row>4</xdr:row>
      <xdr:rowOff>293760</xdr:rowOff>
    </xdr:to>
    <xdr:sp>
      <xdr:nvSpPr>
        <xdr:cNvPr id="67" name="Shape 4"/>
        <xdr:cNvSpPr/>
      </xdr:nvSpPr>
      <xdr:spPr>
        <a:xfrm>
          <a:off x="15723720" y="18504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68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69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70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208080</xdr:colOff>
      <xdr:row>4</xdr:row>
      <xdr:rowOff>293760</xdr:rowOff>
    </xdr:to>
    <xdr:sp>
      <xdr:nvSpPr>
        <xdr:cNvPr id="71" name="Shape 4"/>
        <xdr:cNvSpPr/>
      </xdr:nvSpPr>
      <xdr:spPr>
        <a:xfrm>
          <a:off x="15723720" y="18504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72" name="Shape 3"/>
        <xdr:cNvSpPr/>
      </xdr:nvSpPr>
      <xdr:spPr>
        <a:xfrm>
          <a:off x="15723720" y="49446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73" name="Shape 3"/>
        <xdr:cNvSpPr/>
      </xdr:nvSpPr>
      <xdr:spPr>
        <a:xfrm>
          <a:off x="15723720" y="49446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74" name="Shape 3"/>
        <xdr:cNvSpPr/>
      </xdr:nvSpPr>
      <xdr:spPr>
        <a:xfrm>
          <a:off x="15723720" y="49446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208080</xdr:colOff>
      <xdr:row>57</xdr:row>
      <xdr:rowOff>293760</xdr:rowOff>
    </xdr:to>
    <xdr:sp>
      <xdr:nvSpPr>
        <xdr:cNvPr id="75" name="Shape 4"/>
        <xdr:cNvSpPr/>
      </xdr:nvSpPr>
      <xdr:spPr>
        <a:xfrm>
          <a:off x="15723720" y="49446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76" name="Shape 3"/>
        <xdr:cNvSpPr/>
      </xdr:nvSpPr>
      <xdr:spPr>
        <a:xfrm>
          <a:off x="15723720" y="49446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77" name="Shape 3"/>
        <xdr:cNvSpPr/>
      </xdr:nvSpPr>
      <xdr:spPr>
        <a:xfrm>
          <a:off x="15723720" y="49446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189000</xdr:colOff>
      <xdr:row>57</xdr:row>
      <xdr:rowOff>293760</xdr:rowOff>
    </xdr:to>
    <xdr:sp>
      <xdr:nvSpPr>
        <xdr:cNvPr id="78" name="Shape 3"/>
        <xdr:cNvSpPr/>
      </xdr:nvSpPr>
      <xdr:spPr>
        <a:xfrm>
          <a:off x="15723720" y="49446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208080</xdr:colOff>
      <xdr:row>57</xdr:row>
      <xdr:rowOff>293760</xdr:rowOff>
    </xdr:to>
    <xdr:sp>
      <xdr:nvSpPr>
        <xdr:cNvPr id="79" name="Shape 4"/>
        <xdr:cNvSpPr/>
      </xdr:nvSpPr>
      <xdr:spPr>
        <a:xfrm>
          <a:off x="15723720" y="49446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80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81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82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208080</xdr:colOff>
      <xdr:row>4</xdr:row>
      <xdr:rowOff>293760</xdr:rowOff>
    </xdr:to>
    <xdr:sp>
      <xdr:nvSpPr>
        <xdr:cNvPr id="83" name="Shape 4"/>
        <xdr:cNvSpPr/>
      </xdr:nvSpPr>
      <xdr:spPr>
        <a:xfrm>
          <a:off x="15723720" y="18504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84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85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189000</xdr:colOff>
      <xdr:row>4</xdr:row>
      <xdr:rowOff>293760</xdr:rowOff>
    </xdr:to>
    <xdr:sp>
      <xdr:nvSpPr>
        <xdr:cNvPr id="86" name="Shape 3"/>
        <xdr:cNvSpPr/>
      </xdr:nvSpPr>
      <xdr:spPr>
        <a:xfrm>
          <a:off x="15723720" y="18504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208080</xdr:colOff>
      <xdr:row>4</xdr:row>
      <xdr:rowOff>293760</xdr:rowOff>
    </xdr:to>
    <xdr:sp>
      <xdr:nvSpPr>
        <xdr:cNvPr id="87" name="Shape 4"/>
        <xdr:cNvSpPr/>
      </xdr:nvSpPr>
      <xdr:spPr>
        <a:xfrm>
          <a:off x="15723720" y="18504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88" name="Shape 3"/>
        <xdr:cNvSpPr/>
      </xdr:nvSpPr>
      <xdr:spPr>
        <a:xfrm>
          <a:off x="15723720" y="43731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89" name="Shape 3"/>
        <xdr:cNvSpPr/>
      </xdr:nvSpPr>
      <xdr:spPr>
        <a:xfrm>
          <a:off x="15723720" y="43731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90" name="Shape 3"/>
        <xdr:cNvSpPr/>
      </xdr:nvSpPr>
      <xdr:spPr>
        <a:xfrm>
          <a:off x="15723720" y="43731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208080</xdr:colOff>
      <xdr:row>52</xdr:row>
      <xdr:rowOff>293760</xdr:rowOff>
    </xdr:to>
    <xdr:sp>
      <xdr:nvSpPr>
        <xdr:cNvPr id="91" name="Shape 4"/>
        <xdr:cNvSpPr/>
      </xdr:nvSpPr>
      <xdr:spPr>
        <a:xfrm>
          <a:off x="15723720" y="43731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92" name="Shape 3"/>
        <xdr:cNvSpPr/>
      </xdr:nvSpPr>
      <xdr:spPr>
        <a:xfrm>
          <a:off x="15723720" y="43731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93" name="Shape 3"/>
        <xdr:cNvSpPr/>
      </xdr:nvSpPr>
      <xdr:spPr>
        <a:xfrm>
          <a:off x="15723720" y="43731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189000</xdr:colOff>
      <xdr:row>52</xdr:row>
      <xdr:rowOff>293760</xdr:rowOff>
    </xdr:to>
    <xdr:sp>
      <xdr:nvSpPr>
        <xdr:cNvPr id="94" name="Shape 3"/>
        <xdr:cNvSpPr/>
      </xdr:nvSpPr>
      <xdr:spPr>
        <a:xfrm>
          <a:off x="15723720" y="43731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208080</xdr:colOff>
      <xdr:row>52</xdr:row>
      <xdr:rowOff>293760</xdr:rowOff>
    </xdr:to>
    <xdr:sp>
      <xdr:nvSpPr>
        <xdr:cNvPr id="95" name="Shape 4"/>
        <xdr:cNvSpPr/>
      </xdr:nvSpPr>
      <xdr:spPr>
        <a:xfrm>
          <a:off x="15723720" y="43731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189000</xdr:colOff>
      <xdr:row>35</xdr:row>
      <xdr:rowOff>293760</xdr:rowOff>
    </xdr:to>
    <xdr:sp>
      <xdr:nvSpPr>
        <xdr:cNvPr id="96" name="Shape 3"/>
        <xdr:cNvSpPr/>
      </xdr:nvSpPr>
      <xdr:spPr>
        <a:xfrm>
          <a:off x="15723720" y="27920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189000</xdr:colOff>
      <xdr:row>35</xdr:row>
      <xdr:rowOff>293760</xdr:rowOff>
    </xdr:to>
    <xdr:sp>
      <xdr:nvSpPr>
        <xdr:cNvPr id="97" name="Shape 3"/>
        <xdr:cNvSpPr/>
      </xdr:nvSpPr>
      <xdr:spPr>
        <a:xfrm>
          <a:off x="15723720" y="27920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189000</xdr:colOff>
      <xdr:row>35</xdr:row>
      <xdr:rowOff>293760</xdr:rowOff>
    </xdr:to>
    <xdr:sp>
      <xdr:nvSpPr>
        <xdr:cNvPr id="98" name="Shape 3"/>
        <xdr:cNvSpPr/>
      </xdr:nvSpPr>
      <xdr:spPr>
        <a:xfrm>
          <a:off x="15723720" y="27920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208080</xdr:colOff>
      <xdr:row>35</xdr:row>
      <xdr:rowOff>293760</xdr:rowOff>
    </xdr:to>
    <xdr:sp>
      <xdr:nvSpPr>
        <xdr:cNvPr id="99" name="Shape 4"/>
        <xdr:cNvSpPr/>
      </xdr:nvSpPr>
      <xdr:spPr>
        <a:xfrm>
          <a:off x="15723720" y="279201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189000</xdr:colOff>
      <xdr:row>35</xdr:row>
      <xdr:rowOff>293760</xdr:rowOff>
    </xdr:to>
    <xdr:sp>
      <xdr:nvSpPr>
        <xdr:cNvPr id="100" name="Shape 3"/>
        <xdr:cNvSpPr/>
      </xdr:nvSpPr>
      <xdr:spPr>
        <a:xfrm>
          <a:off x="15723720" y="27920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189000</xdr:colOff>
      <xdr:row>35</xdr:row>
      <xdr:rowOff>293760</xdr:rowOff>
    </xdr:to>
    <xdr:sp>
      <xdr:nvSpPr>
        <xdr:cNvPr id="101" name="Shape 3"/>
        <xdr:cNvSpPr/>
      </xdr:nvSpPr>
      <xdr:spPr>
        <a:xfrm>
          <a:off x="15723720" y="27920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189000</xdr:colOff>
      <xdr:row>35</xdr:row>
      <xdr:rowOff>293760</xdr:rowOff>
    </xdr:to>
    <xdr:sp>
      <xdr:nvSpPr>
        <xdr:cNvPr id="102" name="Shape 3"/>
        <xdr:cNvSpPr/>
      </xdr:nvSpPr>
      <xdr:spPr>
        <a:xfrm>
          <a:off x="15723720" y="279201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208080</xdr:colOff>
      <xdr:row>35</xdr:row>
      <xdr:rowOff>293760</xdr:rowOff>
    </xdr:to>
    <xdr:sp>
      <xdr:nvSpPr>
        <xdr:cNvPr id="103" name="Shape 4"/>
        <xdr:cNvSpPr/>
      </xdr:nvSpPr>
      <xdr:spPr>
        <a:xfrm>
          <a:off x="15723720" y="279201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189000</xdr:colOff>
      <xdr:row>44</xdr:row>
      <xdr:rowOff>293760</xdr:rowOff>
    </xdr:to>
    <xdr:sp>
      <xdr:nvSpPr>
        <xdr:cNvPr id="104" name="Shape 3"/>
        <xdr:cNvSpPr/>
      </xdr:nvSpPr>
      <xdr:spPr>
        <a:xfrm>
          <a:off x="15723720" y="3573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189000</xdr:colOff>
      <xdr:row>44</xdr:row>
      <xdr:rowOff>293760</xdr:rowOff>
    </xdr:to>
    <xdr:sp>
      <xdr:nvSpPr>
        <xdr:cNvPr id="105" name="Shape 3"/>
        <xdr:cNvSpPr/>
      </xdr:nvSpPr>
      <xdr:spPr>
        <a:xfrm>
          <a:off x="15723720" y="3573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189000</xdr:colOff>
      <xdr:row>44</xdr:row>
      <xdr:rowOff>293760</xdr:rowOff>
    </xdr:to>
    <xdr:sp>
      <xdr:nvSpPr>
        <xdr:cNvPr id="106" name="Shape 3"/>
        <xdr:cNvSpPr/>
      </xdr:nvSpPr>
      <xdr:spPr>
        <a:xfrm>
          <a:off x="15723720" y="3573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208080</xdr:colOff>
      <xdr:row>44</xdr:row>
      <xdr:rowOff>293760</xdr:rowOff>
    </xdr:to>
    <xdr:sp>
      <xdr:nvSpPr>
        <xdr:cNvPr id="107" name="Shape 4"/>
        <xdr:cNvSpPr/>
      </xdr:nvSpPr>
      <xdr:spPr>
        <a:xfrm>
          <a:off x="15723720" y="3573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189000</xdr:colOff>
      <xdr:row>44</xdr:row>
      <xdr:rowOff>293760</xdr:rowOff>
    </xdr:to>
    <xdr:sp>
      <xdr:nvSpPr>
        <xdr:cNvPr id="108" name="Shape 3"/>
        <xdr:cNvSpPr/>
      </xdr:nvSpPr>
      <xdr:spPr>
        <a:xfrm>
          <a:off x="15723720" y="3573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189000</xdr:colOff>
      <xdr:row>44</xdr:row>
      <xdr:rowOff>293760</xdr:rowOff>
    </xdr:to>
    <xdr:sp>
      <xdr:nvSpPr>
        <xdr:cNvPr id="109" name="Shape 3"/>
        <xdr:cNvSpPr/>
      </xdr:nvSpPr>
      <xdr:spPr>
        <a:xfrm>
          <a:off x="15723720" y="3573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189000</xdr:colOff>
      <xdr:row>44</xdr:row>
      <xdr:rowOff>293760</xdr:rowOff>
    </xdr:to>
    <xdr:sp>
      <xdr:nvSpPr>
        <xdr:cNvPr id="110" name="Shape 3"/>
        <xdr:cNvSpPr/>
      </xdr:nvSpPr>
      <xdr:spPr>
        <a:xfrm>
          <a:off x="15723720" y="3573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208080</xdr:colOff>
      <xdr:row>44</xdr:row>
      <xdr:rowOff>293760</xdr:rowOff>
    </xdr:to>
    <xdr:sp>
      <xdr:nvSpPr>
        <xdr:cNvPr id="111" name="Shape 4"/>
        <xdr:cNvSpPr/>
      </xdr:nvSpPr>
      <xdr:spPr>
        <a:xfrm>
          <a:off x="15723720" y="3573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112" name="Shape 3"/>
        <xdr:cNvSpPr/>
      </xdr:nvSpPr>
      <xdr:spPr>
        <a:xfrm>
          <a:off x="15723720" y="418269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113" name="Shape 3"/>
        <xdr:cNvSpPr/>
      </xdr:nvSpPr>
      <xdr:spPr>
        <a:xfrm>
          <a:off x="15723720" y="418269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114" name="Shape 3"/>
        <xdr:cNvSpPr/>
      </xdr:nvSpPr>
      <xdr:spPr>
        <a:xfrm>
          <a:off x="15723720" y="418269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208080</xdr:colOff>
      <xdr:row>50</xdr:row>
      <xdr:rowOff>293760</xdr:rowOff>
    </xdr:to>
    <xdr:sp>
      <xdr:nvSpPr>
        <xdr:cNvPr id="115" name="Shape 4"/>
        <xdr:cNvSpPr/>
      </xdr:nvSpPr>
      <xdr:spPr>
        <a:xfrm>
          <a:off x="15723720" y="418269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116" name="Shape 3"/>
        <xdr:cNvSpPr/>
      </xdr:nvSpPr>
      <xdr:spPr>
        <a:xfrm>
          <a:off x="15723720" y="418269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117" name="Shape 3"/>
        <xdr:cNvSpPr/>
      </xdr:nvSpPr>
      <xdr:spPr>
        <a:xfrm>
          <a:off x="15723720" y="418269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189000</xdr:colOff>
      <xdr:row>50</xdr:row>
      <xdr:rowOff>293760</xdr:rowOff>
    </xdr:to>
    <xdr:sp>
      <xdr:nvSpPr>
        <xdr:cNvPr id="118" name="Shape 3"/>
        <xdr:cNvSpPr/>
      </xdr:nvSpPr>
      <xdr:spPr>
        <a:xfrm>
          <a:off x="15723720" y="418269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208080</xdr:colOff>
      <xdr:row>50</xdr:row>
      <xdr:rowOff>293760</xdr:rowOff>
    </xdr:to>
    <xdr:sp>
      <xdr:nvSpPr>
        <xdr:cNvPr id="119" name="Shape 4"/>
        <xdr:cNvSpPr/>
      </xdr:nvSpPr>
      <xdr:spPr>
        <a:xfrm>
          <a:off x="15723720" y="418269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120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121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122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208080</xdr:colOff>
      <xdr:row>30</xdr:row>
      <xdr:rowOff>293760</xdr:rowOff>
    </xdr:to>
    <xdr:sp>
      <xdr:nvSpPr>
        <xdr:cNvPr id="123" name="Shape 4"/>
        <xdr:cNvSpPr/>
      </xdr:nvSpPr>
      <xdr:spPr>
        <a:xfrm>
          <a:off x="12104280" y="223578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124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125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126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208080</xdr:colOff>
      <xdr:row>30</xdr:row>
      <xdr:rowOff>293760</xdr:rowOff>
    </xdr:to>
    <xdr:sp>
      <xdr:nvSpPr>
        <xdr:cNvPr id="127" name="Shape 4"/>
        <xdr:cNvSpPr/>
      </xdr:nvSpPr>
      <xdr:spPr>
        <a:xfrm>
          <a:off x="12104280" y="223578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28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29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30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208080</xdr:colOff>
      <xdr:row>15</xdr:row>
      <xdr:rowOff>293760</xdr:rowOff>
    </xdr:to>
    <xdr:sp>
      <xdr:nvSpPr>
        <xdr:cNvPr id="131" name="Shape 4"/>
        <xdr:cNvSpPr/>
      </xdr:nvSpPr>
      <xdr:spPr>
        <a:xfrm>
          <a:off x="15723720" y="1107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32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33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34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208080</xdr:colOff>
      <xdr:row>15</xdr:row>
      <xdr:rowOff>293760</xdr:rowOff>
    </xdr:to>
    <xdr:sp>
      <xdr:nvSpPr>
        <xdr:cNvPr id="135" name="Shape 4"/>
        <xdr:cNvSpPr/>
      </xdr:nvSpPr>
      <xdr:spPr>
        <a:xfrm>
          <a:off x="15723720" y="1107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36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37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38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208080</xdr:colOff>
      <xdr:row>15</xdr:row>
      <xdr:rowOff>293760</xdr:rowOff>
    </xdr:to>
    <xdr:sp>
      <xdr:nvSpPr>
        <xdr:cNvPr id="139" name="Shape 4"/>
        <xdr:cNvSpPr/>
      </xdr:nvSpPr>
      <xdr:spPr>
        <a:xfrm>
          <a:off x="15723720" y="1107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40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41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42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208080</xdr:colOff>
      <xdr:row>15</xdr:row>
      <xdr:rowOff>293760</xdr:rowOff>
    </xdr:to>
    <xdr:sp>
      <xdr:nvSpPr>
        <xdr:cNvPr id="143" name="Shape 4"/>
        <xdr:cNvSpPr/>
      </xdr:nvSpPr>
      <xdr:spPr>
        <a:xfrm>
          <a:off x="15723720" y="1107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44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45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46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208080</xdr:colOff>
      <xdr:row>15</xdr:row>
      <xdr:rowOff>293760</xdr:rowOff>
    </xdr:to>
    <xdr:sp>
      <xdr:nvSpPr>
        <xdr:cNvPr id="147" name="Shape 4"/>
        <xdr:cNvSpPr/>
      </xdr:nvSpPr>
      <xdr:spPr>
        <a:xfrm>
          <a:off x="15723720" y="1107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48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49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50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208080</xdr:colOff>
      <xdr:row>15</xdr:row>
      <xdr:rowOff>293760</xdr:rowOff>
    </xdr:to>
    <xdr:sp>
      <xdr:nvSpPr>
        <xdr:cNvPr id="151" name="Shape 4"/>
        <xdr:cNvSpPr/>
      </xdr:nvSpPr>
      <xdr:spPr>
        <a:xfrm>
          <a:off x="15723720" y="1107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52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53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54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208080</xdr:colOff>
      <xdr:row>15</xdr:row>
      <xdr:rowOff>293760</xdr:rowOff>
    </xdr:to>
    <xdr:sp>
      <xdr:nvSpPr>
        <xdr:cNvPr id="155" name="Shape 4"/>
        <xdr:cNvSpPr/>
      </xdr:nvSpPr>
      <xdr:spPr>
        <a:xfrm>
          <a:off x="15723720" y="1107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56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57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58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208080</xdr:colOff>
      <xdr:row>15</xdr:row>
      <xdr:rowOff>293760</xdr:rowOff>
    </xdr:to>
    <xdr:sp>
      <xdr:nvSpPr>
        <xdr:cNvPr id="159" name="Shape 4"/>
        <xdr:cNvSpPr/>
      </xdr:nvSpPr>
      <xdr:spPr>
        <a:xfrm>
          <a:off x="15723720" y="1107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60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61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62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208080</xdr:colOff>
      <xdr:row>15</xdr:row>
      <xdr:rowOff>293760</xdr:rowOff>
    </xdr:to>
    <xdr:sp>
      <xdr:nvSpPr>
        <xdr:cNvPr id="163" name="Shape 4"/>
        <xdr:cNvSpPr/>
      </xdr:nvSpPr>
      <xdr:spPr>
        <a:xfrm>
          <a:off x="15723720" y="110707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64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189000</xdr:colOff>
      <xdr:row>15</xdr:row>
      <xdr:rowOff>293760</xdr:rowOff>
    </xdr:to>
    <xdr:sp>
      <xdr:nvSpPr>
        <xdr:cNvPr id="165" name="Shape 3"/>
        <xdr:cNvSpPr/>
      </xdr:nvSpPr>
      <xdr:spPr>
        <a:xfrm>
          <a:off x="15723720" y="110707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166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167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168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208080</xdr:colOff>
      <xdr:row>9</xdr:row>
      <xdr:rowOff>293760</xdr:rowOff>
    </xdr:to>
    <xdr:sp>
      <xdr:nvSpPr>
        <xdr:cNvPr id="169" name="Shape 4"/>
        <xdr:cNvSpPr/>
      </xdr:nvSpPr>
      <xdr:spPr>
        <a:xfrm>
          <a:off x="12104280" y="573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170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171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172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208080</xdr:colOff>
      <xdr:row>9</xdr:row>
      <xdr:rowOff>293760</xdr:rowOff>
    </xdr:to>
    <xdr:sp>
      <xdr:nvSpPr>
        <xdr:cNvPr id="173" name="Shape 4"/>
        <xdr:cNvSpPr/>
      </xdr:nvSpPr>
      <xdr:spPr>
        <a:xfrm>
          <a:off x="12104280" y="573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189000</xdr:colOff>
      <xdr:row>30</xdr:row>
      <xdr:rowOff>293760</xdr:rowOff>
    </xdr:to>
    <xdr:sp>
      <xdr:nvSpPr>
        <xdr:cNvPr id="174" name="Shape 3"/>
        <xdr:cNvSpPr/>
      </xdr:nvSpPr>
      <xdr:spPr>
        <a:xfrm>
          <a:off x="3012804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189000</xdr:colOff>
      <xdr:row>30</xdr:row>
      <xdr:rowOff>293760</xdr:rowOff>
    </xdr:to>
    <xdr:sp>
      <xdr:nvSpPr>
        <xdr:cNvPr id="175" name="Shape 3"/>
        <xdr:cNvSpPr/>
      </xdr:nvSpPr>
      <xdr:spPr>
        <a:xfrm>
          <a:off x="3012804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189000</xdr:colOff>
      <xdr:row>30</xdr:row>
      <xdr:rowOff>293760</xdr:rowOff>
    </xdr:to>
    <xdr:sp>
      <xdr:nvSpPr>
        <xdr:cNvPr id="176" name="Shape 3"/>
        <xdr:cNvSpPr/>
      </xdr:nvSpPr>
      <xdr:spPr>
        <a:xfrm>
          <a:off x="3012804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208080</xdr:colOff>
      <xdr:row>30</xdr:row>
      <xdr:rowOff>293760</xdr:rowOff>
    </xdr:to>
    <xdr:sp>
      <xdr:nvSpPr>
        <xdr:cNvPr id="177" name="Shape 4"/>
        <xdr:cNvSpPr/>
      </xdr:nvSpPr>
      <xdr:spPr>
        <a:xfrm>
          <a:off x="30128040" y="223578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189000</xdr:colOff>
      <xdr:row>30</xdr:row>
      <xdr:rowOff>293760</xdr:rowOff>
    </xdr:to>
    <xdr:sp>
      <xdr:nvSpPr>
        <xdr:cNvPr id="178" name="Shape 3"/>
        <xdr:cNvSpPr/>
      </xdr:nvSpPr>
      <xdr:spPr>
        <a:xfrm>
          <a:off x="3012804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189000</xdr:colOff>
      <xdr:row>30</xdr:row>
      <xdr:rowOff>293760</xdr:rowOff>
    </xdr:to>
    <xdr:sp>
      <xdr:nvSpPr>
        <xdr:cNvPr id="179" name="Shape 3"/>
        <xdr:cNvSpPr/>
      </xdr:nvSpPr>
      <xdr:spPr>
        <a:xfrm>
          <a:off x="3012804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189000</xdr:colOff>
      <xdr:row>30</xdr:row>
      <xdr:rowOff>293760</xdr:rowOff>
    </xdr:to>
    <xdr:sp>
      <xdr:nvSpPr>
        <xdr:cNvPr id="180" name="Shape 3"/>
        <xdr:cNvSpPr/>
      </xdr:nvSpPr>
      <xdr:spPr>
        <a:xfrm>
          <a:off x="3012804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208080</xdr:colOff>
      <xdr:row>30</xdr:row>
      <xdr:rowOff>293760</xdr:rowOff>
    </xdr:to>
    <xdr:sp>
      <xdr:nvSpPr>
        <xdr:cNvPr id="181" name="Shape 4"/>
        <xdr:cNvSpPr/>
      </xdr:nvSpPr>
      <xdr:spPr>
        <a:xfrm>
          <a:off x="30128040" y="223578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189000</xdr:colOff>
      <xdr:row>9</xdr:row>
      <xdr:rowOff>293760</xdr:rowOff>
    </xdr:to>
    <xdr:sp>
      <xdr:nvSpPr>
        <xdr:cNvPr id="182" name="Shape 3"/>
        <xdr:cNvSpPr/>
      </xdr:nvSpPr>
      <xdr:spPr>
        <a:xfrm>
          <a:off x="3012804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189000</xdr:colOff>
      <xdr:row>9</xdr:row>
      <xdr:rowOff>293760</xdr:rowOff>
    </xdr:to>
    <xdr:sp>
      <xdr:nvSpPr>
        <xdr:cNvPr id="183" name="Shape 3"/>
        <xdr:cNvSpPr/>
      </xdr:nvSpPr>
      <xdr:spPr>
        <a:xfrm>
          <a:off x="3012804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189000</xdr:colOff>
      <xdr:row>9</xdr:row>
      <xdr:rowOff>293760</xdr:rowOff>
    </xdr:to>
    <xdr:sp>
      <xdr:nvSpPr>
        <xdr:cNvPr id="184" name="Shape 3"/>
        <xdr:cNvSpPr/>
      </xdr:nvSpPr>
      <xdr:spPr>
        <a:xfrm>
          <a:off x="3012804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208080</xdr:colOff>
      <xdr:row>9</xdr:row>
      <xdr:rowOff>293760</xdr:rowOff>
    </xdr:to>
    <xdr:sp>
      <xdr:nvSpPr>
        <xdr:cNvPr id="185" name="Shape 4"/>
        <xdr:cNvSpPr/>
      </xdr:nvSpPr>
      <xdr:spPr>
        <a:xfrm>
          <a:off x="30128040" y="573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189000</xdr:colOff>
      <xdr:row>9</xdr:row>
      <xdr:rowOff>293760</xdr:rowOff>
    </xdr:to>
    <xdr:sp>
      <xdr:nvSpPr>
        <xdr:cNvPr id="186" name="Shape 3"/>
        <xdr:cNvSpPr/>
      </xdr:nvSpPr>
      <xdr:spPr>
        <a:xfrm>
          <a:off x="3012804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189000</xdr:colOff>
      <xdr:row>9</xdr:row>
      <xdr:rowOff>293760</xdr:rowOff>
    </xdr:to>
    <xdr:sp>
      <xdr:nvSpPr>
        <xdr:cNvPr id="187" name="Shape 3"/>
        <xdr:cNvSpPr/>
      </xdr:nvSpPr>
      <xdr:spPr>
        <a:xfrm>
          <a:off x="3012804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189000</xdr:colOff>
      <xdr:row>9</xdr:row>
      <xdr:rowOff>293760</xdr:rowOff>
    </xdr:to>
    <xdr:sp>
      <xdr:nvSpPr>
        <xdr:cNvPr id="188" name="Shape 3"/>
        <xdr:cNvSpPr/>
      </xdr:nvSpPr>
      <xdr:spPr>
        <a:xfrm>
          <a:off x="3012804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208080</xdr:colOff>
      <xdr:row>9</xdr:row>
      <xdr:rowOff>293760</xdr:rowOff>
    </xdr:to>
    <xdr:sp>
      <xdr:nvSpPr>
        <xdr:cNvPr id="189" name="Shape 4"/>
        <xdr:cNvSpPr/>
      </xdr:nvSpPr>
      <xdr:spPr>
        <a:xfrm>
          <a:off x="30128040" y="573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189000</xdr:colOff>
      <xdr:row>32</xdr:row>
      <xdr:rowOff>293760</xdr:rowOff>
    </xdr:to>
    <xdr:sp>
      <xdr:nvSpPr>
        <xdr:cNvPr id="190" name="Shape 3"/>
        <xdr:cNvSpPr/>
      </xdr:nvSpPr>
      <xdr:spPr>
        <a:xfrm>
          <a:off x="3012804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189000</xdr:colOff>
      <xdr:row>32</xdr:row>
      <xdr:rowOff>293760</xdr:rowOff>
    </xdr:to>
    <xdr:sp>
      <xdr:nvSpPr>
        <xdr:cNvPr id="191" name="Shape 3"/>
        <xdr:cNvSpPr/>
      </xdr:nvSpPr>
      <xdr:spPr>
        <a:xfrm>
          <a:off x="3012804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189000</xdr:colOff>
      <xdr:row>32</xdr:row>
      <xdr:rowOff>293760</xdr:rowOff>
    </xdr:to>
    <xdr:sp>
      <xdr:nvSpPr>
        <xdr:cNvPr id="192" name="Shape 3"/>
        <xdr:cNvSpPr/>
      </xdr:nvSpPr>
      <xdr:spPr>
        <a:xfrm>
          <a:off x="3012804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208080</xdr:colOff>
      <xdr:row>32</xdr:row>
      <xdr:rowOff>293760</xdr:rowOff>
    </xdr:to>
    <xdr:sp>
      <xdr:nvSpPr>
        <xdr:cNvPr id="193" name="Shape 4"/>
        <xdr:cNvSpPr/>
      </xdr:nvSpPr>
      <xdr:spPr>
        <a:xfrm>
          <a:off x="30128040" y="242625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189000</xdr:colOff>
      <xdr:row>32</xdr:row>
      <xdr:rowOff>293760</xdr:rowOff>
    </xdr:to>
    <xdr:sp>
      <xdr:nvSpPr>
        <xdr:cNvPr id="194" name="Shape 3"/>
        <xdr:cNvSpPr/>
      </xdr:nvSpPr>
      <xdr:spPr>
        <a:xfrm>
          <a:off x="3012804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189000</xdr:colOff>
      <xdr:row>32</xdr:row>
      <xdr:rowOff>293760</xdr:rowOff>
    </xdr:to>
    <xdr:sp>
      <xdr:nvSpPr>
        <xdr:cNvPr id="195" name="Shape 3"/>
        <xdr:cNvSpPr/>
      </xdr:nvSpPr>
      <xdr:spPr>
        <a:xfrm>
          <a:off x="3012804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189000</xdr:colOff>
      <xdr:row>32</xdr:row>
      <xdr:rowOff>293760</xdr:rowOff>
    </xdr:to>
    <xdr:sp>
      <xdr:nvSpPr>
        <xdr:cNvPr id="196" name="Shape 3"/>
        <xdr:cNvSpPr/>
      </xdr:nvSpPr>
      <xdr:spPr>
        <a:xfrm>
          <a:off x="3012804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208080</xdr:colOff>
      <xdr:row>32</xdr:row>
      <xdr:rowOff>293760</xdr:rowOff>
    </xdr:to>
    <xdr:sp>
      <xdr:nvSpPr>
        <xdr:cNvPr id="197" name="Shape 4"/>
        <xdr:cNvSpPr/>
      </xdr:nvSpPr>
      <xdr:spPr>
        <a:xfrm>
          <a:off x="30128040" y="242625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189000</xdr:colOff>
      <xdr:row>11</xdr:row>
      <xdr:rowOff>293760</xdr:rowOff>
    </xdr:to>
    <xdr:sp>
      <xdr:nvSpPr>
        <xdr:cNvPr id="198" name="Shape 3"/>
        <xdr:cNvSpPr/>
      </xdr:nvSpPr>
      <xdr:spPr>
        <a:xfrm>
          <a:off x="3012804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189000</xdr:colOff>
      <xdr:row>11</xdr:row>
      <xdr:rowOff>293760</xdr:rowOff>
    </xdr:to>
    <xdr:sp>
      <xdr:nvSpPr>
        <xdr:cNvPr id="199" name="Shape 3"/>
        <xdr:cNvSpPr/>
      </xdr:nvSpPr>
      <xdr:spPr>
        <a:xfrm>
          <a:off x="3012804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189000</xdr:colOff>
      <xdr:row>11</xdr:row>
      <xdr:rowOff>293760</xdr:rowOff>
    </xdr:to>
    <xdr:sp>
      <xdr:nvSpPr>
        <xdr:cNvPr id="200" name="Shape 3"/>
        <xdr:cNvSpPr/>
      </xdr:nvSpPr>
      <xdr:spPr>
        <a:xfrm>
          <a:off x="3012804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208080</xdr:colOff>
      <xdr:row>11</xdr:row>
      <xdr:rowOff>293760</xdr:rowOff>
    </xdr:to>
    <xdr:sp>
      <xdr:nvSpPr>
        <xdr:cNvPr id="201" name="Shape 4"/>
        <xdr:cNvSpPr/>
      </xdr:nvSpPr>
      <xdr:spPr>
        <a:xfrm>
          <a:off x="30128040" y="74509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189000</xdr:colOff>
      <xdr:row>11</xdr:row>
      <xdr:rowOff>293760</xdr:rowOff>
    </xdr:to>
    <xdr:sp>
      <xdr:nvSpPr>
        <xdr:cNvPr id="202" name="Shape 3"/>
        <xdr:cNvSpPr/>
      </xdr:nvSpPr>
      <xdr:spPr>
        <a:xfrm>
          <a:off x="3012804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189000</xdr:colOff>
      <xdr:row>11</xdr:row>
      <xdr:rowOff>293760</xdr:rowOff>
    </xdr:to>
    <xdr:sp>
      <xdr:nvSpPr>
        <xdr:cNvPr id="203" name="Shape 3"/>
        <xdr:cNvSpPr/>
      </xdr:nvSpPr>
      <xdr:spPr>
        <a:xfrm>
          <a:off x="3012804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189000</xdr:colOff>
      <xdr:row>11</xdr:row>
      <xdr:rowOff>293760</xdr:rowOff>
    </xdr:to>
    <xdr:sp>
      <xdr:nvSpPr>
        <xdr:cNvPr id="204" name="Shape 3"/>
        <xdr:cNvSpPr/>
      </xdr:nvSpPr>
      <xdr:spPr>
        <a:xfrm>
          <a:off x="3012804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208080</xdr:colOff>
      <xdr:row>11</xdr:row>
      <xdr:rowOff>293760</xdr:rowOff>
    </xdr:to>
    <xdr:sp>
      <xdr:nvSpPr>
        <xdr:cNvPr id="205" name="Shape 4"/>
        <xdr:cNvSpPr/>
      </xdr:nvSpPr>
      <xdr:spPr>
        <a:xfrm>
          <a:off x="30128040" y="74509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206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207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208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208080</xdr:colOff>
      <xdr:row>30</xdr:row>
      <xdr:rowOff>293760</xdr:rowOff>
    </xdr:to>
    <xdr:sp>
      <xdr:nvSpPr>
        <xdr:cNvPr id="209" name="Shape 4"/>
        <xdr:cNvSpPr/>
      </xdr:nvSpPr>
      <xdr:spPr>
        <a:xfrm>
          <a:off x="12104280" y="223578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210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211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189000</xdr:colOff>
      <xdr:row>30</xdr:row>
      <xdr:rowOff>293760</xdr:rowOff>
    </xdr:to>
    <xdr:sp>
      <xdr:nvSpPr>
        <xdr:cNvPr id="212" name="Shape 3"/>
        <xdr:cNvSpPr/>
      </xdr:nvSpPr>
      <xdr:spPr>
        <a:xfrm>
          <a:off x="1210428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208080</xdr:colOff>
      <xdr:row>30</xdr:row>
      <xdr:rowOff>293760</xdr:rowOff>
    </xdr:to>
    <xdr:sp>
      <xdr:nvSpPr>
        <xdr:cNvPr id="213" name="Shape 4"/>
        <xdr:cNvSpPr/>
      </xdr:nvSpPr>
      <xdr:spPr>
        <a:xfrm>
          <a:off x="12104280" y="223578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214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215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216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208080</xdr:colOff>
      <xdr:row>9</xdr:row>
      <xdr:rowOff>293760</xdr:rowOff>
    </xdr:to>
    <xdr:sp>
      <xdr:nvSpPr>
        <xdr:cNvPr id="217" name="Shape 4"/>
        <xdr:cNvSpPr/>
      </xdr:nvSpPr>
      <xdr:spPr>
        <a:xfrm>
          <a:off x="12104280" y="573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218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219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189000</xdr:colOff>
      <xdr:row>9</xdr:row>
      <xdr:rowOff>293760</xdr:rowOff>
    </xdr:to>
    <xdr:sp>
      <xdr:nvSpPr>
        <xdr:cNvPr id="220" name="Shape 3"/>
        <xdr:cNvSpPr/>
      </xdr:nvSpPr>
      <xdr:spPr>
        <a:xfrm>
          <a:off x="1210428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208080</xdr:colOff>
      <xdr:row>9</xdr:row>
      <xdr:rowOff>293760</xdr:rowOff>
    </xdr:to>
    <xdr:sp>
      <xdr:nvSpPr>
        <xdr:cNvPr id="221" name="Shape 4"/>
        <xdr:cNvSpPr/>
      </xdr:nvSpPr>
      <xdr:spPr>
        <a:xfrm>
          <a:off x="12104280" y="573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189000</xdr:colOff>
      <xdr:row>32</xdr:row>
      <xdr:rowOff>293760</xdr:rowOff>
    </xdr:to>
    <xdr:sp>
      <xdr:nvSpPr>
        <xdr:cNvPr id="222" name="Shape 3"/>
        <xdr:cNvSpPr/>
      </xdr:nvSpPr>
      <xdr:spPr>
        <a:xfrm>
          <a:off x="1210428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189000</xdr:colOff>
      <xdr:row>32</xdr:row>
      <xdr:rowOff>293760</xdr:rowOff>
    </xdr:to>
    <xdr:sp>
      <xdr:nvSpPr>
        <xdr:cNvPr id="223" name="Shape 3"/>
        <xdr:cNvSpPr/>
      </xdr:nvSpPr>
      <xdr:spPr>
        <a:xfrm>
          <a:off x="1210428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189000</xdr:colOff>
      <xdr:row>32</xdr:row>
      <xdr:rowOff>293760</xdr:rowOff>
    </xdr:to>
    <xdr:sp>
      <xdr:nvSpPr>
        <xdr:cNvPr id="224" name="Shape 3"/>
        <xdr:cNvSpPr/>
      </xdr:nvSpPr>
      <xdr:spPr>
        <a:xfrm>
          <a:off x="1210428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208080</xdr:colOff>
      <xdr:row>32</xdr:row>
      <xdr:rowOff>293760</xdr:rowOff>
    </xdr:to>
    <xdr:sp>
      <xdr:nvSpPr>
        <xdr:cNvPr id="225" name="Shape 4"/>
        <xdr:cNvSpPr/>
      </xdr:nvSpPr>
      <xdr:spPr>
        <a:xfrm>
          <a:off x="12104280" y="242625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189000</xdr:colOff>
      <xdr:row>32</xdr:row>
      <xdr:rowOff>293760</xdr:rowOff>
    </xdr:to>
    <xdr:sp>
      <xdr:nvSpPr>
        <xdr:cNvPr id="226" name="Shape 3"/>
        <xdr:cNvSpPr/>
      </xdr:nvSpPr>
      <xdr:spPr>
        <a:xfrm>
          <a:off x="1210428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189000</xdr:colOff>
      <xdr:row>32</xdr:row>
      <xdr:rowOff>293760</xdr:rowOff>
    </xdr:to>
    <xdr:sp>
      <xdr:nvSpPr>
        <xdr:cNvPr id="227" name="Shape 3"/>
        <xdr:cNvSpPr/>
      </xdr:nvSpPr>
      <xdr:spPr>
        <a:xfrm>
          <a:off x="1210428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189000</xdr:colOff>
      <xdr:row>32</xdr:row>
      <xdr:rowOff>293760</xdr:rowOff>
    </xdr:to>
    <xdr:sp>
      <xdr:nvSpPr>
        <xdr:cNvPr id="228" name="Shape 3"/>
        <xdr:cNvSpPr/>
      </xdr:nvSpPr>
      <xdr:spPr>
        <a:xfrm>
          <a:off x="1210428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208080</xdr:colOff>
      <xdr:row>32</xdr:row>
      <xdr:rowOff>293760</xdr:rowOff>
    </xdr:to>
    <xdr:sp>
      <xdr:nvSpPr>
        <xdr:cNvPr id="229" name="Shape 4"/>
        <xdr:cNvSpPr/>
      </xdr:nvSpPr>
      <xdr:spPr>
        <a:xfrm>
          <a:off x="12104280" y="242625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189000</xdr:colOff>
      <xdr:row>11</xdr:row>
      <xdr:rowOff>293760</xdr:rowOff>
    </xdr:to>
    <xdr:sp>
      <xdr:nvSpPr>
        <xdr:cNvPr id="230" name="Shape 3"/>
        <xdr:cNvSpPr/>
      </xdr:nvSpPr>
      <xdr:spPr>
        <a:xfrm>
          <a:off x="1210428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189000</xdr:colOff>
      <xdr:row>11</xdr:row>
      <xdr:rowOff>293760</xdr:rowOff>
    </xdr:to>
    <xdr:sp>
      <xdr:nvSpPr>
        <xdr:cNvPr id="231" name="Shape 3"/>
        <xdr:cNvSpPr/>
      </xdr:nvSpPr>
      <xdr:spPr>
        <a:xfrm>
          <a:off x="1210428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189000</xdr:colOff>
      <xdr:row>11</xdr:row>
      <xdr:rowOff>293760</xdr:rowOff>
    </xdr:to>
    <xdr:sp>
      <xdr:nvSpPr>
        <xdr:cNvPr id="232" name="Shape 3"/>
        <xdr:cNvSpPr/>
      </xdr:nvSpPr>
      <xdr:spPr>
        <a:xfrm>
          <a:off x="1210428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208080</xdr:colOff>
      <xdr:row>11</xdr:row>
      <xdr:rowOff>293760</xdr:rowOff>
    </xdr:to>
    <xdr:sp>
      <xdr:nvSpPr>
        <xdr:cNvPr id="233" name="Shape 4"/>
        <xdr:cNvSpPr/>
      </xdr:nvSpPr>
      <xdr:spPr>
        <a:xfrm>
          <a:off x="12104280" y="74509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189000</xdr:colOff>
      <xdr:row>11</xdr:row>
      <xdr:rowOff>293760</xdr:rowOff>
    </xdr:to>
    <xdr:sp>
      <xdr:nvSpPr>
        <xdr:cNvPr id="234" name="Shape 3"/>
        <xdr:cNvSpPr/>
      </xdr:nvSpPr>
      <xdr:spPr>
        <a:xfrm>
          <a:off x="1210428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189000</xdr:colOff>
      <xdr:row>11</xdr:row>
      <xdr:rowOff>293760</xdr:rowOff>
    </xdr:to>
    <xdr:sp>
      <xdr:nvSpPr>
        <xdr:cNvPr id="235" name="Shape 3"/>
        <xdr:cNvSpPr/>
      </xdr:nvSpPr>
      <xdr:spPr>
        <a:xfrm>
          <a:off x="1210428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189000</xdr:colOff>
      <xdr:row>11</xdr:row>
      <xdr:rowOff>293760</xdr:rowOff>
    </xdr:to>
    <xdr:sp>
      <xdr:nvSpPr>
        <xdr:cNvPr id="236" name="Shape 3"/>
        <xdr:cNvSpPr/>
      </xdr:nvSpPr>
      <xdr:spPr>
        <a:xfrm>
          <a:off x="1210428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189000</xdr:colOff>
      <xdr:row>30</xdr:row>
      <xdr:rowOff>293760</xdr:rowOff>
    </xdr:to>
    <xdr:sp>
      <xdr:nvSpPr>
        <xdr:cNvPr id="237" name="Shape 3"/>
        <xdr:cNvSpPr/>
      </xdr:nvSpPr>
      <xdr:spPr>
        <a:xfrm>
          <a:off x="1378080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189000</xdr:colOff>
      <xdr:row>30</xdr:row>
      <xdr:rowOff>293760</xdr:rowOff>
    </xdr:to>
    <xdr:sp>
      <xdr:nvSpPr>
        <xdr:cNvPr id="238" name="Shape 3"/>
        <xdr:cNvSpPr/>
      </xdr:nvSpPr>
      <xdr:spPr>
        <a:xfrm>
          <a:off x="1378080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189000</xdr:colOff>
      <xdr:row>30</xdr:row>
      <xdr:rowOff>293760</xdr:rowOff>
    </xdr:to>
    <xdr:sp>
      <xdr:nvSpPr>
        <xdr:cNvPr id="239" name="Shape 3"/>
        <xdr:cNvSpPr/>
      </xdr:nvSpPr>
      <xdr:spPr>
        <a:xfrm>
          <a:off x="1378080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208080</xdr:colOff>
      <xdr:row>30</xdr:row>
      <xdr:rowOff>293760</xdr:rowOff>
    </xdr:to>
    <xdr:sp>
      <xdr:nvSpPr>
        <xdr:cNvPr id="240" name="Shape 4"/>
        <xdr:cNvSpPr/>
      </xdr:nvSpPr>
      <xdr:spPr>
        <a:xfrm>
          <a:off x="13780800" y="223578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189000</xdr:colOff>
      <xdr:row>30</xdr:row>
      <xdr:rowOff>293760</xdr:rowOff>
    </xdr:to>
    <xdr:sp>
      <xdr:nvSpPr>
        <xdr:cNvPr id="241" name="Shape 3"/>
        <xdr:cNvSpPr/>
      </xdr:nvSpPr>
      <xdr:spPr>
        <a:xfrm>
          <a:off x="1378080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189000</xdr:colOff>
      <xdr:row>30</xdr:row>
      <xdr:rowOff>293760</xdr:rowOff>
    </xdr:to>
    <xdr:sp>
      <xdr:nvSpPr>
        <xdr:cNvPr id="242" name="Shape 3"/>
        <xdr:cNvSpPr/>
      </xdr:nvSpPr>
      <xdr:spPr>
        <a:xfrm>
          <a:off x="1378080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189000</xdr:colOff>
      <xdr:row>30</xdr:row>
      <xdr:rowOff>293760</xdr:rowOff>
    </xdr:to>
    <xdr:sp>
      <xdr:nvSpPr>
        <xdr:cNvPr id="243" name="Shape 3"/>
        <xdr:cNvSpPr/>
      </xdr:nvSpPr>
      <xdr:spPr>
        <a:xfrm>
          <a:off x="13780800" y="223578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208080</xdr:colOff>
      <xdr:row>30</xdr:row>
      <xdr:rowOff>293760</xdr:rowOff>
    </xdr:to>
    <xdr:sp>
      <xdr:nvSpPr>
        <xdr:cNvPr id="244" name="Shape 4"/>
        <xdr:cNvSpPr/>
      </xdr:nvSpPr>
      <xdr:spPr>
        <a:xfrm>
          <a:off x="13780800" y="223578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189000</xdr:colOff>
      <xdr:row>9</xdr:row>
      <xdr:rowOff>293760</xdr:rowOff>
    </xdr:to>
    <xdr:sp>
      <xdr:nvSpPr>
        <xdr:cNvPr id="245" name="Shape 3"/>
        <xdr:cNvSpPr/>
      </xdr:nvSpPr>
      <xdr:spPr>
        <a:xfrm>
          <a:off x="1378080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189000</xdr:colOff>
      <xdr:row>9</xdr:row>
      <xdr:rowOff>293760</xdr:rowOff>
    </xdr:to>
    <xdr:sp>
      <xdr:nvSpPr>
        <xdr:cNvPr id="246" name="Shape 3"/>
        <xdr:cNvSpPr/>
      </xdr:nvSpPr>
      <xdr:spPr>
        <a:xfrm>
          <a:off x="1378080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189000</xdr:colOff>
      <xdr:row>9</xdr:row>
      <xdr:rowOff>293760</xdr:rowOff>
    </xdr:to>
    <xdr:sp>
      <xdr:nvSpPr>
        <xdr:cNvPr id="247" name="Shape 3"/>
        <xdr:cNvSpPr/>
      </xdr:nvSpPr>
      <xdr:spPr>
        <a:xfrm>
          <a:off x="1378080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208080</xdr:colOff>
      <xdr:row>9</xdr:row>
      <xdr:rowOff>293760</xdr:rowOff>
    </xdr:to>
    <xdr:sp>
      <xdr:nvSpPr>
        <xdr:cNvPr id="248" name="Shape 4"/>
        <xdr:cNvSpPr/>
      </xdr:nvSpPr>
      <xdr:spPr>
        <a:xfrm>
          <a:off x="13780800" y="573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189000</xdr:colOff>
      <xdr:row>9</xdr:row>
      <xdr:rowOff>293760</xdr:rowOff>
    </xdr:to>
    <xdr:sp>
      <xdr:nvSpPr>
        <xdr:cNvPr id="249" name="Shape 3"/>
        <xdr:cNvSpPr/>
      </xdr:nvSpPr>
      <xdr:spPr>
        <a:xfrm>
          <a:off x="1378080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189000</xdr:colOff>
      <xdr:row>9</xdr:row>
      <xdr:rowOff>293760</xdr:rowOff>
    </xdr:to>
    <xdr:sp>
      <xdr:nvSpPr>
        <xdr:cNvPr id="250" name="Shape 3"/>
        <xdr:cNvSpPr/>
      </xdr:nvSpPr>
      <xdr:spPr>
        <a:xfrm>
          <a:off x="1378080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189000</xdr:colOff>
      <xdr:row>9</xdr:row>
      <xdr:rowOff>293760</xdr:rowOff>
    </xdr:to>
    <xdr:sp>
      <xdr:nvSpPr>
        <xdr:cNvPr id="251" name="Shape 3"/>
        <xdr:cNvSpPr/>
      </xdr:nvSpPr>
      <xdr:spPr>
        <a:xfrm>
          <a:off x="13780800" y="573660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208080</xdr:colOff>
      <xdr:row>9</xdr:row>
      <xdr:rowOff>293760</xdr:rowOff>
    </xdr:to>
    <xdr:sp>
      <xdr:nvSpPr>
        <xdr:cNvPr id="252" name="Shape 4"/>
        <xdr:cNvSpPr/>
      </xdr:nvSpPr>
      <xdr:spPr>
        <a:xfrm>
          <a:off x="13780800" y="573660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189000</xdr:colOff>
      <xdr:row>32</xdr:row>
      <xdr:rowOff>293760</xdr:rowOff>
    </xdr:to>
    <xdr:sp>
      <xdr:nvSpPr>
        <xdr:cNvPr id="253" name="Shape 3"/>
        <xdr:cNvSpPr/>
      </xdr:nvSpPr>
      <xdr:spPr>
        <a:xfrm>
          <a:off x="1378080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189000</xdr:colOff>
      <xdr:row>32</xdr:row>
      <xdr:rowOff>293760</xdr:rowOff>
    </xdr:to>
    <xdr:sp>
      <xdr:nvSpPr>
        <xdr:cNvPr id="254" name="Shape 3"/>
        <xdr:cNvSpPr/>
      </xdr:nvSpPr>
      <xdr:spPr>
        <a:xfrm>
          <a:off x="1378080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189000</xdr:colOff>
      <xdr:row>32</xdr:row>
      <xdr:rowOff>293760</xdr:rowOff>
    </xdr:to>
    <xdr:sp>
      <xdr:nvSpPr>
        <xdr:cNvPr id="255" name="Shape 3"/>
        <xdr:cNvSpPr/>
      </xdr:nvSpPr>
      <xdr:spPr>
        <a:xfrm>
          <a:off x="1378080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208080</xdr:colOff>
      <xdr:row>32</xdr:row>
      <xdr:rowOff>293760</xdr:rowOff>
    </xdr:to>
    <xdr:sp>
      <xdr:nvSpPr>
        <xdr:cNvPr id="256" name="Shape 4"/>
        <xdr:cNvSpPr/>
      </xdr:nvSpPr>
      <xdr:spPr>
        <a:xfrm>
          <a:off x="13780800" y="242625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189000</xdr:colOff>
      <xdr:row>32</xdr:row>
      <xdr:rowOff>293760</xdr:rowOff>
    </xdr:to>
    <xdr:sp>
      <xdr:nvSpPr>
        <xdr:cNvPr id="257" name="Shape 3"/>
        <xdr:cNvSpPr/>
      </xdr:nvSpPr>
      <xdr:spPr>
        <a:xfrm>
          <a:off x="1378080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189000</xdr:colOff>
      <xdr:row>32</xdr:row>
      <xdr:rowOff>293760</xdr:rowOff>
    </xdr:to>
    <xdr:sp>
      <xdr:nvSpPr>
        <xdr:cNvPr id="258" name="Shape 3"/>
        <xdr:cNvSpPr/>
      </xdr:nvSpPr>
      <xdr:spPr>
        <a:xfrm>
          <a:off x="1378080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189000</xdr:colOff>
      <xdr:row>32</xdr:row>
      <xdr:rowOff>293760</xdr:rowOff>
    </xdr:to>
    <xdr:sp>
      <xdr:nvSpPr>
        <xdr:cNvPr id="259" name="Shape 3"/>
        <xdr:cNvSpPr/>
      </xdr:nvSpPr>
      <xdr:spPr>
        <a:xfrm>
          <a:off x="13780800" y="2426256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208080</xdr:colOff>
      <xdr:row>32</xdr:row>
      <xdr:rowOff>293760</xdr:rowOff>
    </xdr:to>
    <xdr:sp>
      <xdr:nvSpPr>
        <xdr:cNvPr id="260" name="Shape 4"/>
        <xdr:cNvSpPr/>
      </xdr:nvSpPr>
      <xdr:spPr>
        <a:xfrm>
          <a:off x="13780800" y="2426256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189000</xdr:colOff>
      <xdr:row>11</xdr:row>
      <xdr:rowOff>293760</xdr:rowOff>
    </xdr:to>
    <xdr:sp>
      <xdr:nvSpPr>
        <xdr:cNvPr id="261" name="Shape 3"/>
        <xdr:cNvSpPr/>
      </xdr:nvSpPr>
      <xdr:spPr>
        <a:xfrm>
          <a:off x="1378080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189000</xdr:colOff>
      <xdr:row>11</xdr:row>
      <xdr:rowOff>293760</xdr:rowOff>
    </xdr:to>
    <xdr:sp>
      <xdr:nvSpPr>
        <xdr:cNvPr id="262" name="Shape 3"/>
        <xdr:cNvSpPr/>
      </xdr:nvSpPr>
      <xdr:spPr>
        <a:xfrm>
          <a:off x="1378080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189000</xdr:colOff>
      <xdr:row>11</xdr:row>
      <xdr:rowOff>293760</xdr:rowOff>
    </xdr:to>
    <xdr:sp>
      <xdr:nvSpPr>
        <xdr:cNvPr id="263" name="Shape 3"/>
        <xdr:cNvSpPr/>
      </xdr:nvSpPr>
      <xdr:spPr>
        <a:xfrm>
          <a:off x="1378080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208080</xdr:colOff>
      <xdr:row>11</xdr:row>
      <xdr:rowOff>293760</xdr:rowOff>
    </xdr:to>
    <xdr:sp>
      <xdr:nvSpPr>
        <xdr:cNvPr id="264" name="Shape 4"/>
        <xdr:cNvSpPr/>
      </xdr:nvSpPr>
      <xdr:spPr>
        <a:xfrm>
          <a:off x="13780800" y="74509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189000</xdr:colOff>
      <xdr:row>11</xdr:row>
      <xdr:rowOff>293760</xdr:rowOff>
    </xdr:to>
    <xdr:sp>
      <xdr:nvSpPr>
        <xdr:cNvPr id="265" name="Shape 3"/>
        <xdr:cNvSpPr/>
      </xdr:nvSpPr>
      <xdr:spPr>
        <a:xfrm>
          <a:off x="1378080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189000</xdr:colOff>
      <xdr:row>11</xdr:row>
      <xdr:rowOff>293760</xdr:rowOff>
    </xdr:to>
    <xdr:sp>
      <xdr:nvSpPr>
        <xdr:cNvPr id="266" name="Shape 3"/>
        <xdr:cNvSpPr/>
      </xdr:nvSpPr>
      <xdr:spPr>
        <a:xfrm>
          <a:off x="1378080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189000</xdr:colOff>
      <xdr:row>11</xdr:row>
      <xdr:rowOff>293760</xdr:rowOff>
    </xdr:to>
    <xdr:sp>
      <xdr:nvSpPr>
        <xdr:cNvPr id="267" name="Shape 3"/>
        <xdr:cNvSpPr/>
      </xdr:nvSpPr>
      <xdr:spPr>
        <a:xfrm>
          <a:off x="13780800" y="7450920"/>
          <a:ext cx="18900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208080</xdr:colOff>
      <xdr:row>11</xdr:row>
      <xdr:rowOff>293760</xdr:rowOff>
    </xdr:to>
    <xdr:sp>
      <xdr:nvSpPr>
        <xdr:cNvPr id="268" name="Shape 4"/>
        <xdr:cNvSpPr/>
      </xdr:nvSpPr>
      <xdr:spPr>
        <a:xfrm>
          <a:off x="13780800" y="7450920"/>
          <a:ext cx="208080" cy="29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dps/nuvec-s1/Users/grango/Documents/Invitalia/Agenzia%20della%20Coesione/Marche/FSC%20-%20Interventi%20Marche%2004%2008%202023_v0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dps/nuvec-s1/Users/grango/Documents/Invitalia/Agenzia%20della%20Coesione/Liguria/FSC%20-%20Interventi%20LIGURIA_v01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venezia/condivisione/dir-programmazioneunitaria/MonitoraggioBilancio/Monitoraggio/Contabilit&#224;/PSC/FSC%202021-2027/ACCORDO%20firmato/nota%20DPCOE%20integr%20CUP/tabella%20riepilogo%20Venet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Elenco per Accordo"/>
      <sheetName val="Consulta schede"/>
      <sheetName val="Inquadramento programmatico"/>
      <sheetName val="Anagrafica Enti"/>
      <sheetName val="Localizzazione"/>
      <sheetName val="Descrizione Interventi"/>
      <sheetName val="Cofinanziamento"/>
      <sheetName val="Cro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lenco per Accordo"/>
      <sheetName val="Analisi"/>
      <sheetName val="Strumentale analisi"/>
      <sheetName val="Elenco per accordo strumentale"/>
      <sheetName val="Cruscotto"/>
      <sheetName val="Elenco"/>
      <sheetName val="Cover"/>
      <sheetName val="Consulta schede"/>
      <sheetName val="Anagrafica Enti"/>
      <sheetName val="Localizzazione"/>
      <sheetName val="Descrizione Interventi"/>
      <sheetName val="Cofinanziamento"/>
      <sheetName val="Inquadramento programmatico"/>
      <sheetName val="Cro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Elenco per Accordo modif F_BASS"/>
      <sheetName val="Tabella 2 Accordo"/>
      <sheetName val="OLD Elenco per Accordo"/>
    </sheetNames>
    <sheetDataSet>
      <sheetData sheetId="0"/>
      <sheetData sheetId="1">
        <row r="4">
          <cell r="J4">
            <v>2500000</v>
          </cell>
        </row>
        <row r="7">
          <cell r="J7">
            <v>35150000</v>
          </cell>
        </row>
        <row r="33">
          <cell r="J33">
            <v>134600000</v>
          </cell>
        </row>
        <row r="36">
          <cell r="J36">
            <v>3750000</v>
          </cell>
        </row>
        <row r="62">
          <cell r="J62">
            <v>151500000</v>
          </cell>
        </row>
        <row r="67">
          <cell r="J67">
            <v>22000000</v>
          </cell>
        </row>
        <row r="72">
          <cell r="J72">
            <v>26000000</v>
          </cell>
        </row>
        <row r="74">
          <cell r="J74">
            <v>10000000</v>
          </cell>
        </row>
      </sheetData>
      <sheetData sheetId="2"/>
      <sheetData sheetId="3"/>
    </sheetDataSet>
  </externalBook>
</externalLink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7" activeCellId="1" sqref="1:1 A17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6.28"/>
    <col collapsed="false" customWidth="true" hidden="false" outlineLevel="0" max="4" min="2" style="2" width="18"/>
    <col collapsed="false" customWidth="true" hidden="false" outlineLevel="0" max="9" min="5" style="2" width="16.57"/>
    <col collapsed="false" customWidth="true" hidden="false" outlineLevel="0" max="10" min="10" style="2" width="18"/>
    <col collapsed="false" customWidth="true" hidden="false" outlineLevel="0" max="11" min="11" style="1" width="10.28"/>
    <col collapsed="false" customWidth="false" hidden="false" outlineLevel="0" max="1024" min="12" style="1" width="9.14"/>
  </cols>
  <sheetData>
    <row r="1" s="5" customFormat="true" ht="45" hidden="false" customHeight="true" outlineLevel="0" collapsed="false">
      <c r="A1" s="3" t="s">
        <v>0</v>
      </c>
      <c r="B1" s="4" t="s">
        <v>1</v>
      </c>
      <c r="C1" s="4"/>
      <c r="D1" s="4"/>
      <c r="E1" s="4" t="s">
        <v>2</v>
      </c>
      <c r="F1" s="4"/>
      <c r="G1" s="4"/>
      <c r="H1" s="4"/>
      <c r="I1" s="4"/>
      <c r="J1" s="4" t="s">
        <v>3</v>
      </c>
      <c r="K1" s="3" t="s">
        <v>4</v>
      </c>
    </row>
    <row r="2" s="5" customFormat="true" ht="57" hidden="false" customHeight="false" outlineLevel="0" collapsed="false">
      <c r="A2" s="3"/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/>
      <c r="K2" s="3"/>
    </row>
    <row r="3" s="10" customFormat="true" ht="24.75" hidden="false" customHeight="true" outlineLevel="0" collapsed="false">
      <c r="A3" s="6" t="s">
        <v>13</v>
      </c>
      <c r="B3" s="7" t="n">
        <v>0</v>
      </c>
      <c r="C3" s="7" t="n">
        <v>4000000</v>
      </c>
      <c r="D3" s="7" t="n">
        <f aca="false">SUM(B3:C3)</f>
        <v>4000000</v>
      </c>
      <c r="E3" s="8" t="n">
        <v>0</v>
      </c>
      <c r="F3" s="8" t="n">
        <v>0</v>
      </c>
      <c r="G3" s="8" t="n">
        <v>0</v>
      </c>
      <c r="H3" s="8" t="n">
        <v>0</v>
      </c>
      <c r="I3" s="8" t="n">
        <f aca="false">SUM(E3:H3)</f>
        <v>0</v>
      </c>
      <c r="J3" s="8" t="n">
        <f aca="false">D3+I3</f>
        <v>4000000</v>
      </c>
      <c r="K3" s="9" t="n">
        <v>1</v>
      </c>
    </row>
    <row r="4" s="10" customFormat="true" ht="24.75" hidden="false" customHeight="true" outlineLevel="0" collapsed="false">
      <c r="A4" s="6" t="s">
        <v>14</v>
      </c>
      <c r="B4" s="7" t="n">
        <f aca="false">'[3]Elenco per Accordo modif F_BASS'!J4</f>
        <v>2500000</v>
      </c>
      <c r="C4" s="7" t="n">
        <v>4097232.72</v>
      </c>
      <c r="D4" s="7" t="n">
        <f aca="false">SUM(B4:C4)</f>
        <v>6597232.72</v>
      </c>
      <c r="E4" s="8" t="n">
        <v>0</v>
      </c>
      <c r="F4" s="8" t="n">
        <v>0</v>
      </c>
      <c r="G4" s="8" t="n">
        <v>0</v>
      </c>
      <c r="H4" s="8" t="n">
        <v>0</v>
      </c>
      <c r="I4" s="8" t="n">
        <f aca="false">SUM(E4:H4)</f>
        <v>0</v>
      </c>
      <c r="J4" s="8" t="n">
        <f aca="false">D4+I4</f>
        <v>6597232.72</v>
      </c>
      <c r="K4" s="9" t="n">
        <v>3</v>
      </c>
    </row>
    <row r="5" s="10" customFormat="true" ht="24.75" hidden="false" customHeight="true" outlineLevel="0" collapsed="false">
      <c r="A5" s="6" t="s">
        <v>15</v>
      </c>
      <c r="B5" s="7" t="n">
        <f aca="false">'[3]Elenco per Accordo modif F_BASS'!J7</f>
        <v>35150000</v>
      </c>
      <c r="C5" s="7" t="n">
        <v>0</v>
      </c>
      <c r="D5" s="7" t="n">
        <f aca="false">SUM(B5:C5)</f>
        <v>35150000</v>
      </c>
      <c r="E5" s="8" t="n">
        <v>0</v>
      </c>
      <c r="F5" s="8" t="n">
        <v>0</v>
      </c>
      <c r="G5" s="8" t="n">
        <v>0</v>
      </c>
      <c r="H5" s="8" t="n">
        <v>0</v>
      </c>
      <c r="I5" s="8" t="n">
        <f aca="false">SUM(E5:H5)</f>
        <v>0</v>
      </c>
      <c r="J5" s="8" t="n">
        <f aca="false">D5+I5</f>
        <v>35150000</v>
      </c>
      <c r="K5" s="9" t="n">
        <v>2</v>
      </c>
    </row>
    <row r="6" s="10" customFormat="true" ht="24.75" hidden="false" customHeight="true" outlineLevel="0" collapsed="false">
      <c r="A6" s="6" t="s">
        <v>16</v>
      </c>
      <c r="B6" s="7" t="n">
        <f aca="false">'[3]Elenco per Accordo modif F_BASS'!J33</f>
        <v>134600000</v>
      </c>
      <c r="C6" s="7" t="n">
        <v>29685000</v>
      </c>
      <c r="D6" s="7" t="n">
        <f aca="false">SUM(B6:C6)</f>
        <v>164285000</v>
      </c>
      <c r="E6" s="8" t="n">
        <f aca="false">17735658.81+1000000+270274+500000+500000+500000+6843.21+3750000-6843.21</f>
        <v>24255932.81</v>
      </c>
      <c r="F6" s="8" t="n">
        <v>0</v>
      </c>
      <c r="G6" s="8" t="n">
        <f aca="false">3193156.79+5750101.09+1000000+197843.91+4315000+2500000+7500000+533395.2-3193156.79-1000000</f>
        <v>20796340.2</v>
      </c>
      <c r="H6" s="8" t="n">
        <v>0</v>
      </c>
      <c r="I6" s="8" t="n">
        <f aca="false">SUM(E6:H6)</f>
        <v>45052273.01</v>
      </c>
      <c r="J6" s="8" t="n">
        <f aca="false">D6+I6</f>
        <v>209337273.01</v>
      </c>
      <c r="K6" s="9" t="n">
        <v>29</v>
      </c>
    </row>
    <row r="7" s="10" customFormat="true" ht="24.75" hidden="false" customHeight="true" outlineLevel="0" collapsed="false">
      <c r="A7" s="6" t="s">
        <v>17</v>
      </c>
      <c r="B7" s="7" t="n">
        <f aca="false">'[3]Elenco per Accordo modif F_BASS'!J36</f>
        <v>3750000</v>
      </c>
      <c r="C7" s="7" t="n">
        <v>0</v>
      </c>
      <c r="D7" s="7" t="n">
        <f aca="false">SUM(B7:C7)</f>
        <v>3750000</v>
      </c>
      <c r="E7" s="8" t="n">
        <v>2750000</v>
      </c>
      <c r="F7" s="8" t="n">
        <v>0</v>
      </c>
      <c r="G7" s="8" t="n">
        <v>0</v>
      </c>
      <c r="H7" s="8" t="n">
        <v>0</v>
      </c>
      <c r="I7" s="8" t="n">
        <f aca="false">SUM(E7:H7)</f>
        <v>2750000</v>
      </c>
      <c r="J7" s="8" t="n">
        <f aca="false">D7+I7</f>
        <v>6500000</v>
      </c>
      <c r="K7" s="9" t="n">
        <v>2</v>
      </c>
    </row>
    <row r="8" s="10" customFormat="true" ht="24.75" hidden="false" customHeight="true" outlineLevel="0" collapsed="false">
      <c r="A8" s="6" t="s">
        <v>18</v>
      </c>
      <c r="B8" s="7" t="n">
        <f aca="false">'[3]Elenco per Accordo modif F_BASS'!J62</f>
        <v>151500000</v>
      </c>
      <c r="C8" s="7" t="n">
        <v>23250000</v>
      </c>
      <c r="D8" s="7" t="n">
        <f aca="false">SUM(B8:C8)</f>
        <v>174750000</v>
      </c>
      <c r="E8" s="8" t="n">
        <f aca="false">2699590.68+2208059.7+1525200+295798+7500000</f>
        <v>14228648.38</v>
      </c>
      <c r="F8" s="8" t="n">
        <f aca="false">1800000+22000000</f>
        <v>23800000</v>
      </c>
      <c r="G8" s="8" t="n">
        <f aca="false">5621041.84+65000000+6000000</f>
        <v>76621041.84</v>
      </c>
      <c r="H8" s="8" t="n">
        <f aca="false">8692000+2000000+17682200</f>
        <v>28374200</v>
      </c>
      <c r="I8" s="8" t="n">
        <f aca="false">SUM(E8:H8)</f>
        <v>143023890.22</v>
      </c>
      <c r="J8" s="8" t="n">
        <f aca="false">D8+I8</f>
        <v>317773890.22</v>
      </c>
      <c r="K8" s="9" t="n">
        <v>30</v>
      </c>
    </row>
    <row r="9" s="10" customFormat="true" ht="24.75" hidden="false" customHeight="true" outlineLevel="0" collapsed="false">
      <c r="A9" s="6" t="s">
        <v>19</v>
      </c>
      <c r="B9" s="7" t="n">
        <f aca="false">'[3]Elenco per Accordo modif F_BASS'!J67</f>
        <v>22000000</v>
      </c>
      <c r="C9" s="7" t="n">
        <v>3000000</v>
      </c>
      <c r="D9" s="7" t="n">
        <f aca="false">SUM(B9:C9)</f>
        <v>25000000</v>
      </c>
      <c r="E9" s="8" t="n">
        <f aca="false">1500000+1190000+477000+963914.29</f>
        <v>4130914.29</v>
      </c>
      <c r="F9" s="8" t="n">
        <v>0</v>
      </c>
      <c r="G9" s="8" t="n">
        <v>0</v>
      </c>
      <c r="H9" s="8" t="n">
        <v>0</v>
      </c>
      <c r="I9" s="8" t="n">
        <f aca="false">SUM(E9:H9)</f>
        <v>4130914.29</v>
      </c>
      <c r="J9" s="8" t="n">
        <f aca="false">D9+I9</f>
        <v>29130914.29</v>
      </c>
      <c r="K9" s="9" t="n">
        <v>6</v>
      </c>
    </row>
    <row r="10" s="10" customFormat="true" ht="24.75" hidden="false" customHeight="true" outlineLevel="0" collapsed="false">
      <c r="A10" s="6" t="s">
        <v>20</v>
      </c>
      <c r="B10" s="7" t="n">
        <f aca="false">'[3]Elenco per Accordo modif F_BASS'!J72</f>
        <v>26000000</v>
      </c>
      <c r="C10" s="7" t="n">
        <v>1167767.28</v>
      </c>
      <c r="D10" s="7" t="n">
        <f aca="false">SUM(B10:C10)</f>
        <v>27167767.28</v>
      </c>
      <c r="E10" s="8" t="n">
        <f aca="false">7000000+700000+1000000</f>
        <v>8700000</v>
      </c>
      <c r="F10" s="8" t="n">
        <v>0</v>
      </c>
      <c r="G10" s="8" t="n">
        <v>0</v>
      </c>
      <c r="H10" s="8" t="n">
        <v>0</v>
      </c>
      <c r="I10" s="8" t="n">
        <f aca="false">SUM(E10:H10)</f>
        <v>8700000</v>
      </c>
      <c r="J10" s="8" t="n">
        <f aca="false">D10+I10</f>
        <v>35867767.28</v>
      </c>
      <c r="K10" s="9" t="n">
        <v>5</v>
      </c>
    </row>
    <row r="11" s="10" customFormat="true" ht="24.75" hidden="false" customHeight="true" outlineLevel="0" collapsed="false">
      <c r="A11" s="6" t="s">
        <v>21</v>
      </c>
      <c r="B11" s="7" t="n">
        <f aca="false">'[3]Elenco per Accordo modif F_BASS'!J74</f>
        <v>10000000</v>
      </c>
      <c r="C11" s="7" t="n">
        <v>4000000</v>
      </c>
      <c r="D11" s="7" t="n">
        <f aca="false">SUM(B11:C11)</f>
        <v>14000000</v>
      </c>
      <c r="E11" s="8" t="n">
        <v>0</v>
      </c>
      <c r="F11" s="8" t="n">
        <v>0</v>
      </c>
      <c r="G11" s="8" t="n">
        <v>0</v>
      </c>
      <c r="H11" s="8" t="n">
        <v>0</v>
      </c>
      <c r="I11" s="8" t="n">
        <v>0</v>
      </c>
      <c r="J11" s="8" t="n">
        <f aca="false">D11+I11</f>
        <v>14000000</v>
      </c>
      <c r="K11" s="9" t="n">
        <v>2</v>
      </c>
    </row>
    <row r="12" s="10" customFormat="true" ht="24.75" hidden="false" customHeight="true" outlineLevel="0" collapsed="false">
      <c r="A12" s="6" t="s">
        <v>22</v>
      </c>
      <c r="B12" s="7" t="n">
        <v>15372385.77</v>
      </c>
      <c r="C12" s="7" t="n">
        <v>0</v>
      </c>
      <c r="D12" s="7" t="n">
        <f aca="false">SUM(B12:C12)</f>
        <v>15372385.77</v>
      </c>
      <c r="E12" s="8" t="n">
        <v>0</v>
      </c>
      <c r="F12" s="8" t="n">
        <v>0</v>
      </c>
      <c r="G12" s="8" t="n">
        <v>0</v>
      </c>
      <c r="H12" s="8" t="n">
        <v>0</v>
      </c>
      <c r="I12" s="8" t="n">
        <f aca="false">SUM(E12:H12)</f>
        <v>0</v>
      </c>
      <c r="J12" s="8" t="n">
        <f aca="false">D12+I12</f>
        <v>15372385.77</v>
      </c>
      <c r="K12" s="9" t="n">
        <v>1</v>
      </c>
    </row>
    <row r="13" s="10" customFormat="true" ht="24.75" hidden="false" customHeight="true" outlineLevel="0" collapsed="false">
      <c r="A13" s="11" t="s">
        <v>23</v>
      </c>
      <c r="B13" s="12" t="n">
        <f aca="false">SUM(B3:B12)</f>
        <v>400872385.77</v>
      </c>
      <c r="C13" s="12" t="n">
        <f aca="false">SUM(C3:C12)</f>
        <v>69200000</v>
      </c>
      <c r="D13" s="12" t="n">
        <f aca="false">SUM(D3:D12)</f>
        <v>470072385.77</v>
      </c>
      <c r="E13" s="12" t="n">
        <f aca="false">SUM(E3:E12)</f>
        <v>54065495.48</v>
      </c>
      <c r="F13" s="12" t="n">
        <f aca="false">SUM(F3:F12)</f>
        <v>23800000</v>
      </c>
      <c r="G13" s="12" t="n">
        <f aca="false">SUM(G3:G12)</f>
        <v>97417382.04</v>
      </c>
      <c r="H13" s="12" t="n">
        <f aca="false">SUM(H3:H12)</f>
        <v>28374200</v>
      </c>
      <c r="I13" s="12" t="n">
        <f aca="false">SUM(I3:I12)</f>
        <v>203657077.52</v>
      </c>
      <c r="J13" s="12" t="n">
        <f aca="false">SUM(J3:J12)</f>
        <v>673729463.29</v>
      </c>
      <c r="K13" s="13" t="n">
        <f aca="false">SUM(K3:K12)</f>
        <v>81</v>
      </c>
    </row>
    <row r="14" s="10" customFormat="true" ht="24.75" hidden="false" customHeight="true" outlineLevel="0" collapsed="false">
      <c r="A14" s="6" t="s">
        <v>24</v>
      </c>
      <c r="B14" s="7" t="n">
        <f aca="false">92500000+45000000</f>
        <v>137500000</v>
      </c>
      <c r="C14" s="7" t="n">
        <v>0</v>
      </c>
      <c r="D14" s="7" t="n">
        <f aca="false">SUM(B14:C14)</f>
        <v>137500000</v>
      </c>
      <c r="E14" s="14"/>
      <c r="F14" s="14"/>
      <c r="G14" s="14"/>
      <c r="H14" s="14"/>
      <c r="I14" s="14"/>
      <c r="J14" s="14"/>
    </row>
    <row r="15" s="18" customFormat="true" ht="24.75" hidden="false" customHeight="true" outlineLevel="0" collapsed="false">
      <c r="A15" s="15" t="s">
        <v>25</v>
      </c>
      <c r="B15" s="16" t="n">
        <f aca="false">SUM(B13:B14)</f>
        <v>538372385.77</v>
      </c>
      <c r="C15" s="16" t="n">
        <f aca="false">SUM(C13:C14)</f>
        <v>69200000</v>
      </c>
      <c r="D15" s="16" t="n">
        <f aca="false">SUM(D13:D14)</f>
        <v>607572385.77</v>
      </c>
      <c r="E15" s="17"/>
      <c r="F15" s="17"/>
      <c r="G15" s="14"/>
      <c r="H15" s="14"/>
      <c r="I15" s="14"/>
      <c r="J15" s="14"/>
    </row>
    <row r="16" customFormat="false" ht="15" hidden="false" customHeight="false" outlineLevel="0" collapsed="false">
      <c r="G16" s="14"/>
      <c r="H16" s="14"/>
      <c r="I16" s="14"/>
      <c r="J16" s="14"/>
    </row>
  </sheetData>
  <mergeCells count="5">
    <mergeCell ref="A1:A2"/>
    <mergeCell ref="B1:D1"/>
    <mergeCell ref="E1:I1"/>
    <mergeCell ref="J1:J2"/>
    <mergeCell ref="K1:K2"/>
  </mergeCells>
  <printOptions headings="false" gridLines="false" gridLinesSet="true" horizontalCentered="false" verticalCentered="false"/>
  <pageMargins left="0.7" right="0.7" top="0.75" bottom="0.75" header="0.3" footer="0.3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&amp;L&amp;14Accordo per la Coesione Governo - Regione del Veneto&amp;C&amp;14Tabella Articolo 3 Accordo</oddHeader>
    <oddFooter>&amp;L&amp;F&amp;C&amp;A&amp;R&amp;P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C20" activeCellId="1" sqref="1:1 C20"/>
    </sheetView>
  </sheetViews>
  <sheetFormatPr defaultColWidth="9.14453125" defaultRowHeight="15" zeroHeight="false" outlineLevelRow="0" outlineLevelCol="0"/>
  <cols>
    <col collapsed="false" customWidth="true" hidden="false" outlineLevel="0" max="1" min="1" style="19" width="36.28"/>
    <col collapsed="false" customWidth="true" hidden="false" outlineLevel="0" max="4" min="2" style="2" width="18"/>
    <col collapsed="false" customWidth="true" hidden="false" outlineLevel="0" max="9" min="5" style="2" width="16.57"/>
    <col collapsed="false" customWidth="true" hidden="false" outlineLevel="0" max="10" min="10" style="2" width="18"/>
    <col collapsed="false" customWidth="true" hidden="false" outlineLevel="0" max="11" min="11" style="19" width="10.28"/>
    <col collapsed="false" customWidth="false" hidden="false" outlineLevel="0" max="14" min="12" style="19" width="9.14"/>
    <col collapsed="false" customWidth="true" hidden="false" outlineLevel="0" max="15" min="15" style="19" width="13.71"/>
    <col collapsed="false" customWidth="false" hidden="false" outlineLevel="0" max="1024" min="16" style="19" width="9.14"/>
  </cols>
  <sheetData>
    <row r="1" s="21" customFormat="true" ht="45" hidden="false" customHeight="true" outlineLevel="0" collapsed="false">
      <c r="A1" s="20" t="s">
        <v>0</v>
      </c>
      <c r="B1" s="4" t="s">
        <v>1</v>
      </c>
      <c r="C1" s="4"/>
      <c r="D1" s="4"/>
      <c r="E1" s="4" t="s">
        <v>26</v>
      </c>
      <c r="F1" s="4"/>
      <c r="G1" s="4"/>
      <c r="H1" s="4"/>
      <c r="I1" s="4"/>
      <c r="J1" s="4" t="s">
        <v>3</v>
      </c>
      <c r="K1" s="20" t="s">
        <v>4</v>
      </c>
    </row>
    <row r="2" s="21" customFormat="true" ht="57" hidden="false" customHeight="false" outlineLevel="0" collapsed="false">
      <c r="A2" s="20"/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/>
      <c r="K2" s="20"/>
    </row>
    <row r="3" s="24" customFormat="true" ht="24.75" hidden="false" customHeight="true" outlineLevel="0" collapsed="false">
      <c r="A3" s="22" t="s">
        <v>13</v>
      </c>
      <c r="B3" s="7" t="n">
        <v>0</v>
      </c>
      <c r="C3" s="7" t="n">
        <v>4000000</v>
      </c>
      <c r="D3" s="7" t="n">
        <f aca="false">SUM(B3:C3)</f>
        <v>4000000</v>
      </c>
      <c r="E3" s="8" t="n">
        <v>0</v>
      </c>
      <c r="F3" s="8" t="n">
        <v>0</v>
      </c>
      <c r="G3" s="8" t="n">
        <v>0</v>
      </c>
      <c r="H3" s="8" t="n">
        <v>0</v>
      </c>
      <c r="I3" s="8" t="n">
        <f aca="false">SUM(E3:H3)</f>
        <v>0</v>
      </c>
      <c r="J3" s="8" t="n">
        <f aca="false">D3+I3</f>
        <v>4000000</v>
      </c>
      <c r="K3" s="23" t="n">
        <v>1</v>
      </c>
    </row>
    <row r="4" s="24" customFormat="true" ht="24.75" hidden="false" customHeight="true" outlineLevel="0" collapsed="false">
      <c r="A4" s="22" t="s">
        <v>14</v>
      </c>
      <c r="B4" s="7" t="n">
        <v>2500000</v>
      </c>
      <c r="C4" s="7" t="n">
        <v>4097232.72</v>
      </c>
      <c r="D4" s="7" t="n">
        <f aca="false">SUM(B4:C4)</f>
        <v>6597232.72</v>
      </c>
      <c r="E4" s="8" t="n">
        <v>0</v>
      </c>
      <c r="F4" s="8" t="n">
        <v>0</v>
      </c>
      <c r="G4" s="8" t="n">
        <v>0</v>
      </c>
      <c r="H4" s="8" t="n">
        <v>0</v>
      </c>
      <c r="I4" s="8" t="n">
        <f aca="false">SUM(E4:H4)</f>
        <v>0</v>
      </c>
      <c r="J4" s="8" t="n">
        <f aca="false">D4+I4</f>
        <v>6597232.72</v>
      </c>
      <c r="K4" s="23" t="n">
        <v>3</v>
      </c>
    </row>
    <row r="5" s="24" customFormat="true" ht="24.75" hidden="false" customHeight="true" outlineLevel="0" collapsed="false">
      <c r="A5" s="22" t="s">
        <v>15</v>
      </c>
      <c r="B5" s="7" t="n">
        <v>35150000</v>
      </c>
      <c r="C5" s="7" t="n">
        <v>0</v>
      </c>
      <c r="D5" s="7" t="n">
        <f aca="false">SUM(B5:C5)</f>
        <v>35150000</v>
      </c>
      <c r="E5" s="8" t="n">
        <v>0</v>
      </c>
      <c r="F5" s="8" t="n">
        <v>0</v>
      </c>
      <c r="G5" s="8" t="n">
        <v>0</v>
      </c>
      <c r="H5" s="8" t="n">
        <v>0</v>
      </c>
      <c r="I5" s="8" t="n">
        <f aca="false">SUM(E5:H5)</f>
        <v>0</v>
      </c>
      <c r="J5" s="8" t="n">
        <f aca="false">D5+I5</f>
        <v>35150000</v>
      </c>
      <c r="K5" s="23" t="n">
        <v>2</v>
      </c>
    </row>
    <row r="6" s="24" customFormat="true" ht="24.75" hidden="false" customHeight="true" outlineLevel="0" collapsed="false">
      <c r="A6" s="22" t="s">
        <v>16</v>
      </c>
      <c r="B6" s="7" t="n">
        <v>134600000</v>
      </c>
      <c r="C6" s="7" t="n">
        <v>29685000</v>
      </c>
      <c r="D6" s="7" t="n">
        <f aca="false">SUM(B6:C6)</f>
        <v>164285000</v>
      </c>
      <c r="E6" s="8" t="n">
        <f aca="false">17735658.81-14616786.23+1000000+270274-20166+500000+6843.21+3750000-3750000-6843.21-1000000</f>
        <v>3868980.58</v>
      </c>
      <c r="F6" s="8" t="n">
        <v>0</v>
      </c>
      <c r="G6" s="8" t="n">
        <f aca="false">5750101.09+14616786.23+20166</f>
        <v>20387053.32</v>
      </c>
      <c r="H6" s="8" t="n">
        <v>3750000</v>
      </c>
      <c r="I6" s="8" t="n">
        <f aca="false">SUM(E6:H6)</f>
        <v>28006033.9</v>
      </c>
      <c r="J6" s="8" t="n">
        <f aca="false">D6+I6</f>
        <v>192291033.9</v>
      </c>
      <c r="K6" s="23" t="n">
        <v>29</v>
      </c>
    </row>
    <row r="7" s="24" customFormat="true" ht="24.75" hidden="false" customHeight="true" outlineLevel="0" collapsed="false">
      <c r="A7" s="22" t="s">
        <v>17</v>
      </c>
      <c r="B7" s="7" t="n">
        <v>3750000</v>
      </c>
      <c r="C7" s="7" t="n">
        <v>0</v>
      </c>
      <c r="D7" s="7" t="n">
        <f aca="false">SUM(B7:C7)</f>
        <v>3750000</v>
      </c>
      <c r="E7" s="8" t="n">
        <v>2750000</v>
      </c>
      <c r="F7" s="8" t="n">
        <v>0</v>
      </c>
      <c r="G7" s="8" t="n">
        <v>0</v>
      </c>
      <c r="H7" s="8" t="n">
        <v>0</v>
      </c>
      <c r="I7" s="8" t="n">
        <f aca="false">SUM(E7:H7)</f>
        <v>2750000</v>
      </c>
      <c r="J7" s="8" t="n">
        <f aca="false">D7+I7</f>
        <v>6500000</v>
      </c>
      <c r="K7" s="23" t="n">
        <v>2</v>
      </c>
    </row>
    <row r="8" s="24" customFormat="true" ht="24.75" hidden="false" customHeight="true" outlineLevel="0" collapsed="false">
      <c r="A8" s="22" t="s">
        <v>18</v>
      </c>
      <c r="B8" s="7" t="n">
        <v>151500000</v>
      </c>
      <c r="C8" s="7" t="n">
        <v>23250000</v>
      </c>
      <c r="D8" s="7" t="n">
        <f aca="false">SUM(B8:C8)</f>
        <v>174750000</v>
      </c>
      <c r="E8" s="8" t="n">
        <f aca="false">2699590.68+2208059.7+1525200+295798</f>
        <v>6728648.38</v>
      </c>
      <c r="F8" s="8" t="n">
        <f aca="false">1800000</f>
        <v>1800000</v>
      </c>
      <c r="G8" s="8" t="n">
        <f aca="false">5621041.84+65000000+6000000</f>
        <v>76621041.84</v>
      </c>
      <c r="H8" s="8" t="n">
        <f aca="false">8692000+2000000</f>
        <v>10692000</v>
      </c>
      <c r="I8" s="8" t="n">
        <f aca="false">SUM(E8:H8)</f>
        <v>95841690.22</v>
      </c>
      <c r="J8" s="8" t="n">
        <f aca="false">D8+I8</f>
        <v>270591690.22</v>
      </c>
      <c r="K8" s="23" t="n">
        <v>30</v>
      </c>
    </row>
    <row r="9" s="24" customFormat="true" ht="24.75" hidden="false" customHeight="true" outlineLevel="0" collapsed="false">
      <c r="A9" s="22" t="s">
        <v>19</v>
      </c>
      <c r="B9" s="7" t="n">
        <v>22000000</v>
      </c>
      <c r="C9" s="7" t="n">
        <v>3000000</v>
      </c>
      <c r="D9" s="7" t="n">
        <f aca="false">SUM(B9:C9)</f>
        <v>25000000</v>
      </c>
      <c r="E9" s="8" t="n">
        <f aca="false">1500000</f>
        <v>1500000</v>
      </c>
      <c r="F9" s="8" t="n">
        <v>0</v>
      </c>
      <c r="G9" s="8" t="n">
        <v>0</v>
      </c>
      <c r="H9" s="8" t="n">
        <v>0</v>
      </c>
      <c r="I9" s="8" t="n">
        <f aca="false">SUM(E9:H9)</f>
        <v>1500000</v>
      </c>
      <c r="J9" s="8" t="n">
        <f aca="false">D9+I9</f>
        <v>26500000</v>
      </c>
      <c r="K9" s="23" t="n">
        <v>6</v>
      </c>
    </row>
    <row r="10" s="24" customFormat="true" ht="24.75" hidden="false" customHeight="true" outlineLevel="0" collapsed="false">
      <c r="A10" s="22" t="s">
        <v>20</v>
      </c>
      <c r="B10" s="7" t="n">
        <v>26000000</v>
      </c>
      <c r="C10" s="7" t="n">
        <v>1167767.28</v>
      </c>
      <c r="D10" s="7" t="n">
        <f aca="false">SUM(B10:C10)</f>
        <v>27167767.28</v>
      </c>
      <c r="E10" s="8" t="n">
        <f aca="false">7000000+1000000</f>
        <v>8000000</v>
      </c>
      <c r="F10" s="8" t="n">
        <v>0</v>
      </c>
      <c r="G10" s="8" t="n">
        <v>0</v>
      </c>
      <c r="H10" s="8" t="n">
        <v>0</v>
      </c>
      <c r="I10" s="8" t="n">
        <f aca="false">SUM(E10:H10)</f>
        <v>8000000</v>
      </c>
      <c r="J10" s="8" t="n">
        <f aca="false">D10+I10</f>
        <v>35167767.28</v>
      </c>
      <c r="K10" s="23" t="n">
        <v>5</v>
      </c>
    </row>
    <row r="11" s="24" customFormat="true" ht="24.75" hidden="false" customHeight="true" outlineLevel="0" collapsed="false">
      <c r="A11" s="22" t="s">
        <v>21</v>
      </c>
      <c r="B11" s="7" t="n">
        <v>10000000</v>
      </c>
      <c r="C11" s="7" t="n">
        <v>4000000</v>
      </c>
      <c r="D11" s="7" t="n">
        <f aca="false">SUM(B11:C11)</f>
        <v>14000000</v>
      </c>
      <c r="E11" s="8" t="n">
        <v>0</v>
      </c>
      <c r="F11" s="8" t="n">
        <v>0</v>
      </c>
      <c r="G11" s="8" t="n">
        <v>0</v>
      </c>
      <c r="H11" s="8" t="n">
        <v>0</v>
      </c>
      <c r="I11" s="8" t="n">
        <v>0</v>
      </c>
      <c r="J11" s="8" t="n">
        <f aca="false">D11+I11</f>
        <v>14000000</v>
      </c>
      <c r="K11" s="23" t="n">
        <v>2</v>
      </c>
    </row>
    <row r="12" s="24" customFormat="true" ht="24.75" hidden="false" customHeight="true" outlineLevel="0" collapsed="false">
      <c r="A12" s="22" t="s">
        <v>22</v>
      </c>
      <c r="B12" s="7" t="n">
        <v>15372385.77</v>
      </c>
      <c r="C12" s="7" t="n">
        <v>0</v>
      </c>
      <c r="D12" s="7" t="n">
        <f aca="false">SUM(B12:C12)</f>
        <v>15372385.77</v>
      </c>
      <c r="E12" s="8" t="n">
        <v>0</v>
      </c>
      <c r="F12" s="8" t="n">
        <v>0</v>
      </c>
      <c r="G12" s="8" t="n">
        <v>0</v>
      </c>
      <c r="H12" s="8" t="n">
        <v>0</v>
      </c>
      <c r="I12" s="8" t="n">
        <f aca="false">SUM(E12:H12)</f>
        <v>0</v>
      </c>
      <c r="J12" s="8" t="n">
        <f aca="false">D12+I12</f>
        <v>15372385.77</v>
      </c>
      <c r="K12" s="23" t="n">
        <v>1</v>
      </c>
    </row>
    <row r="13" s="24" customFormat="true" ht="24.75" hidden="false" customHeight="true" outlineLevel="0" collapsed="false">
      <c r="A13" s="25" t="s">
        <v>23</v>
      </c>
      <c r="B13" s="12" t="n">
        <f aca="false">SUM(B3:B12)</f>
        <v>400872385.77</v>
      </c>
      <c r="C13" s="12" t="n">
        <f aca="false">SUM(C3:C12)</f>
        <v>69200000</v>
      </c>
      <c r="D13" s="12" t="n">
        <f aca="false">SUM(D3:D12)</f>
        <v>470072385.77</v>
      </c>
      <c r="E13" s="12" t="n">
        <f aca="false">SUM(E3:E12)</f>
        <v>22847628.96</v>
      </c>
      <c r="F13" s="12" t="n">
        <f aca="false">SUM(F3:F12)</f>
        <v>1800000</v>
      </c>
      <c r="G13" s="12" t="n">
        <f aca="false">SUM(G3:G12)</f>
        <v>97008095.16</v>
      </c>
      <c r="H13" s="12" t="n">
        <f aca="false">SUM(H3:H12)</f>
        <v>14442000</v>
      </c>
      <c r="I13" s="12" t="n">
        <f aca="false">SUM(I3:I12)</f>
        <v>136097724.12</v>
      </c>
      <c r="J13" s="12" t="n">
        <f aca="false">SUM(J3:J12)</f>
        <v>606170109.89</v>
      </c>
      <c r="K13" s="26" t="n">
        <f aca="false">SUM(K3:K12)</f>
        <v>81</v>
      </c>
    </row>
    <row r="14" s="24" customFormat="true" ht="24.75" hidden="false" customHeight="true" outlineLevel="0" collapsed="false">
      <c r="A14" s="22" t="s">
        <v>24</v>
      </c>
      <c r="B14" s="7" t="n">
        <v>137500000</v>
      </c>
      <c r="C14" s="7" t="n">
        <v>0</v>
      </c>
      <c r="D14" s="7" t="n">
        <f aca="false">SUM(B14:C14)</f>
        <v>137500000</v>
      </c>
      <c r="E14" s="14"/>
      <c r="F14" s="14"/>
      <c r="G14" s="14"/>
      <c r="H14" s="14"/>
      <c r="I14" s="14"/>
      <c r="J14" s="14"/>
    </row>
    <row r="15" s="28" customFormat="true" ht="24.75" hidden="false" customHeight="true" outlineLevel="0" collapsed="false">
      <c r="A15" s="27" t="s">
        <v>25</v>
      </c>
      <c r="B15" s="16" t="n">
        <f aca="false">SUM(B13:B14)</f>
        <v>538372385.77</v>
      </c>
      <c r="C15" s="16" t="n">
        <f aca="false">SUM(C13:C14)</f>
        <v>69200000</v>
      </c>
      <c r="D15" s="16" t="n">
        <f aca="false">SUM(D13:D14)</f>
        <v>607572385.77</v>
      </c>
      <c r="E15" s="17"/>
      <c r="F15" s="17"/>
      <c r="G15" s="14"/>
      <c r="H15" s="14"/>
      <c r="I15" s="14"/>
      <c r="J15" s="14"/>
    </row>
    <row r="16" customFormat="false" ht="15" hidden="false" customHeight="false" outlineLevel="0" collapsed="false">
      <c r="G16" s="14"/>
      <c r="H16" s="14"/>
      <c r="I16" s="14"/>
      <c r="J16" s="14"/>
    </row>
    <row r="18" customFormat="false" ht="36.75" hidden="false" customHeight="true" outlineLevel="0" collapsed="false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</sheetData>
  <mergeCells count="6">
    <mergeCell ref="A1:A2"/>
    <mergeCell ref="B1:D1"/>
    <mergeCell ref="E1:I1"/>
    <mergeCell ref="J1:J2"/>
    <mergeCell ref="K1:K2"/>
    <mergeCell ref="A18:K18"/>
  </mergeCells>
  <printOptions headings="false" gridLines="false" gridLinesSet="true" horizontalCentered="false" verticalCentered="false"/>
  <pageMargins left="0.236111111111111" right="0.236111111111111" top="0.748611111111111" bottom="0.74791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&amp;LAccordo per la Coesione Regione del Veneto&amp;RTabella Risorse finanziarie Art. 3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R260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0" ySplit="1" topLeftCell="A2" activePane="bottomLeft" state="frozen"/>
      <selection pane="topLeft" activeCell="A1" activeCellId="0" sqref="A1"/>
      <selection pane="bottomLeft" activeCell="P3" activeCellId="1" sqref="1:1 P3"/>
    </sheetView>
  </sheetViews>
  <sheetFormatPr defaultColWidth="14.4375" defaultRowHeight="15.75" zeroHeight="false" outlineLevelRow="0" outlineLevelCol="0"/>
  <cols>
    <col collapsed="false" customWidth="true" hidden="false" outlineLevel="0" max="1" min="1" style="30" width="19.43"/>
    <col collapsed="false" customWidth="true" hidden="false" outlineLevel="0" max="2" min="2" style="30" width="26.15"/>
    <col collapsed="false" customWidth="true" hidden="false" outlineLevel="0" max="3" min="3" style="30" width="19.14"/>
    <col collapsed="false" customWidth="true" hidden="false" outlineLevel="0" max="4" min="4" style="30" width="17.43"/>
    <col collapsed="false" customWidth="true" hidden="false" outlineLevel="0" max="5" min="5" style="31" width="20.71"/>
    <col collapsed="false" customWidth="true" hidden="false" outlineLevel="0" max="6" min="6" style="30" width="33.57"/>
    <col collapsed="false" customWidth="true" hidden="false" outlineLevel="0" max="7" min="7" style="30" width="17.28"/>
    <col collapsed="false" customWidth="true" hidden="false" outlineLevel="0" max="9" min="8" style="30" width="19.28"/>
    <col collapsed="false" customWidth="true" hidden="false" outlineLevel="0" max="15" min="10" style="30" width="18.85"/>
    <col collapsed="false" customWidth="false" hidden="false" outlineLevel="0" max="1024" min="16" style="30" width="14.43"/>
  </cols>
  <sheetData>
    <row r="1" s="37" customFormat="true" ht="15" hidden="false" customHeight="false" outlineLevel="0" collapsed="false">
      <c r="A1" s="32"/>
      <c r="B1" s="33"/>
      <c r="C1" s="32"/>
      <c r="D1" s="32"/>
      <c r="E1" s="34"/>
      <c r="F1" s="32"/>
      <c r="G1" s="32"/>
      <c r="H1" s="32"/>
      <c r="I1" s="32"/>
      <c r="J1" s="32"/>
      <c r="K1" s="32"/>
      <c r="L1" s="32"/>
      <c r="M1" s="32"/>
      <c r="N1" s="32"/>
      <c r="O1" s="32"/>
      <c r="P1" s="35"/>
      <c r="Q1" s="35"/>
      <c r="R1" s="36"/>
    </row>
    <row r="2" s="37" customFormat="true" ht="13.8" hidden="false" customHeight="false" outlineLevel="0" collapsed="false">
      <c r="A2" s="38"/>
      <c r="B2" s="38"/>
      <c r="C2" s="38"/>
      <c r="D2" s="38"/>
      <c r="E2" s="38"/>
      <c r="F2" s="38"/>
      <c r="G2" s="38"/>
      <c r="H2" s="38"/>
      <c r="I2" s="39"/>
      <c r="J2" s="40"/>
      <c r="K2" s="40"/>
      <c r="L2" s="40"/>
      <c r="M2" s="40"/>
      <c r="N2" s="40"/>
      <c r="O2" s="40"/>
      <c r="P2" s="35"/>
      <c r="Q2" s="35"/>
      <c r="R2" s="36"/>
    </row>
    <row r="3" s="37" customFormat="true" ht="40.7" hidden="false" customHeight="false" outlineLevel="0" collapsed="false">
      <c r="A3" s="38" t="s">
        <v>27</v>
      </c>
      <c r="B3" s="38" t="s">
        <v>28</v>
      </c>
      <c r="C3" s="38" t="s">
        <v>29</v>
      </c>
      <c r="D3" s="38" t="s">
        <v>30</v>
      </c>
      <c r="E3" s="38" t="s">
        <v>31</v>
      </c>
      <c r="F3" s="38" t="s">
        <v>32</v>
      </c>
      <c r="G3" s="38" t="s">
        <v>33</v>
      </c>
      <c r="H3" s="38" t="s">
        <v>34</v>
      </c>
      <c r="I3" s="39" t="s">
        <v>35</v>
      </c>
      <c r="J3" s="41" t="s">
        <v>36</v>
      </c>
      <c r="K3" s="41" t="s">
        <v>37</v>
      </c>
      <c r="L3" s="41" t="s">
        <v>38</v>
      </c>
      <c r="M3" s="41" t="s">
        <v>39</v>
      </c>
      <c r="N3" s="41" t="s">
        <v>40</v>
      </c>
      <c r="O3" s="41" t="s">
        <v>41</v>
      </c>
      <c r="P3" s="42" t="s">
        <v>42</v>
      </c>
      <c r="Q3" s="42" t="s">
        <v>43</v>
      </c>
      <c r="R3" s="42" t="s">
        <v>44</v>
      </c>
    </row>
    <row r="4" customFormat="false" ht="75" hidden="false" customHeight="false" outlineLevel="0" collapsed="false">
      <c r="A4" s="43" t="s">
        <v>45</v>
      </c>
      <c r="B4" s="44" t="s">
        <v>46</v>
      </c>
      <c r="C4" s="6" t="s">
        <v>47</v>
      </c>
      <c r="D4" s="6" t="s">
        <v>48</v>
      </c>
      <c r="E4" s="6" t="s">
        <v>49</v>
      </c>
      <c r="F4" s="6" t="s">
        <v>50</v>
      </c>
      <c r="G4" s="45" t="n">
        <v>2000000</v>
      </c>
      <c r="H4" s="45" t="n">
        <v>2000000</v>
      </c>
      <c r="I4" s="45" t="n">
        <v>0</v>
      </c>
      <c r="J4" s="46" t="s">
        <v>51</v>
      </c>
      <c r="K4" s="47" t="s">
        <v>51</v>
      </c>
      <c r="L4" s="47" t="s">
        <v>52</v>
      </c>
      <c r="M4" s="47" t="s">
        <v>53</v>
      </c>
      <c r="N4" s="46" t="s">
        <v>54</v>
      </c>
      <c r="O4" s="48" t="s">
        <v>55</v>
      </c>
      <c r="P4" s="49" t="s">
        <v>56</v>
      </c>
      <c r="Q4" s="49" t="s">
        <v>56</v>
      </c>
      <c r="R4" s="49" t="s">
        <v>56</v>
      </c>
    </row>
    <row r="5" customFormat="false" ht="75" hidden="false" customHeight="false" outlineLevel="0" collapsed="false">
      <c r="A5" s="43" t="s">
        <v>57</v>
      </c>
      <c r="B5" s="6" t="s">
        <v>58</v>
      </c>
      <c r="C5" s="6" t="s">
        <v>47</v>
      </c>
      <c r="D5" s="6" t="s">
        <v>48</v>
      </c>
      <c r="E5" s="6" t="s">
        <v>59</v>
      </c>
      <c r="F5" s="6" t="s">
        <v>60</v>
      </c>
      <c r="G5" s="45" t="n">
        <v>500000</v>
      </c>
      <c r="H5" s="45" t="n">
        <v>500000</v>
      </c>
      <c r="I5" s="45" t="n">
        <v>0</v>
      </c>
      <c r="J5" s="46" t="s">
        <v>52</v>
      </c>
      <c r="K5" s="47" t="s">
        <v>52</v>
      </c>
      <c r="L5" s="47" t="s">
        <v>53</v>
      </c>
      <c r="M5" s="46" t="s">
        <v>54</v>
      </c>
      <c r="N5" s="46" t="s">
        <v>61</v>
      </c>
      <c r="O5" s="48" t="s">
        <v>62</v>
      </c>
      <c r="P5" s="49" t="s">
        <v>56</v>
      </c>
      <c r="Q5" s="49" t="s">
        <v>56</v>
      </c>
      <c r="R5" s="49" t="s">
        <v>56</v>
      </c>
    </row>
    <row r="6" s="53" customFormat="true" ht="60" hidden="false" customHeight="false" outlineLevel="0" collapsed="false">
      <c r="A6" s="50" t="s">
        <v>63</v>
      </c>
      <c r="B6" s="44" t="s">
        <v>58</v>
      </c>
      <c r="C6" s="6" t="s">
        <v>64</v>
      </c>
      <c r="D6" s="6" t="s">
        <v>65</v>
      </c>
      <c r="E6" s="6" t="s">
        <v>66</v>
      </c>
      <c r="F6" s="6" t="s">
        <v>67</v>
      </c>
      <c r="G6" s="45" t="n">
        <v>21000000</v>
      </c>
      <c r="H6" s="45" t="n">
        <v>21000000</v>
      </c>
      <c r="I6" s="45" t="n">
        <v>0</v>
      </c>
      <c r="J6" s="49" t="s">
        <v>56</v>
      </c>
      <c r="K6" s="49" t="s">
        <v>56</v>
      </c>
      <c r="L6" s="49" t="s">
        <v>56</v>
      </c>
      <c r="M6" s="49" t="s">
        <v>56</v>
      </c>
      <c r="N6" s="49" t="s">
        <v>56</v>
      </c>
      <c r="O6" s="49" t="s">
        <v>56</v>
      </c>
      <c r="P6" s="51" t="n">
        <v>45748</v>
      </c>
      <c r="Q6" s="52" t="s">
        <v>68</v>
      </c>
      <c r="R6" s="52"/>
    </row>
    <row r="7" customFormat="false" ht="60" hidden="false" customHeight="false" outlineLevel="0" collapsed="false">
      <c r="A7" s="50" t="s">
        <v>69</v>
      </c>
      <c r="B7" s="44" t="s">
        <v>58</v>
      </c>
      <c r="C7" s="6" t="s">
        <v>64</v>
      </c>
      <c r="D7" s="6" t="s">
        <v>65</v>
      </c>
      <c r="E7" s="6" t="s">
        <v>66</v>
      </c>
      <c r="F7" s="6" t="s">
        <v>70</v>
      </c>
      <c r="G7" s="45" t="n">
        <v>14150000</v>
      </c>
      <c r="H7" s="45" t="n">
        <v>14150000</v>
      </c>
      <c r="I7" s="45" t="n">
        <v>0</v>
      </c>
      <c r="J7" s="49" t="s">
        <v>56</v>
      </c>
      <c r="K7" s="49" t="s">
        <v>56</v>
      </c>
      <c r="L7" s="49" t="s">
        <v>56</v>
      </c>
      <c r="M7" s="49" t="s">
        <v>56</v>
      </c>
      <c r="N7" s="49" t="s">
        <v>56</v>
      </c>
      <c r="O7" s="49" t="s">
        <v>56</v>
      </c>
      <c r="P7" s="52"/>
      <c r="Q7" s="52"/>
      <c r="R7" s="51" t="n">
        <v>45748</v>
      </c>
    </row>
    <row r="8" customFormat="false" ht="60" hidden="false" customHeight="false" outlineLevel="0" collapsed="false">
      <c r="A8" s="47" t="s">
        <v>71</v>
      </c>
      <c r="B8" s="54" t="s">
        <v>72</v>
      </c>
      <c r="C8" s="6" t="s">
        <v>73</v>
      </c>
      <c r="D8" s="46" t="s">
        <v>74</v>
      </c>
      <c r="E8" s="46" t="s">
        <v>75</v>
      </c>
      <c r="F8" s="46" t="s">
        <v>76</v>
      </c>
      <c r="G8" s="55" t="n">
        <v>500000</v>
      </c>
      <c r="H8" s="55" t="n">
        <v>500000</v>
      </c>
      <c r="I8" s="55" t="n">
        <v>0</v>
      </c>
      <c r="J8" s="46" t="s">
        <v>51</v>
      </c>
      <c r="K8" s="47" t="s">
        <v>52</v>
      </c>
      <c r="L8" s="47" t="s">
        <v>53</v>
      </c>
      <c r="M8" s="46" t="s">
        <v>54</v>
      </c>
      <c r="N8" s="46" t="s">
        <v>61</v>
      </c>
      <c r="O8" s="48" t="s">
        <v>55</v>
      </c>
      <c r="P8" s="49" t="s">
        <v>56</v>
      </c>
      <c r="Q8" s="49" t="s">
        <v>56</v>
      </c>
      <c r="R8" s="49" t="s">
        <v>56</v>
      </c>
    </row>
    <row r="9" customFormat="false" ht="60" hidden="false" customHeight="false" outlineLevel="0" collapsed="false">
      <c r="A9" s="43" t="s">
        <v>77</v>
      </c>
      <c r="B9" s="44" t="s">
        <v>78</v>
      </c>
      <c r="C9" s="6" t="s">
        <v>73</v>
      </c>
      <c r="D9" s="6" t="s">
        <v>74</v>
      </c>
      <c r="E9" s="6" t="s">
        <v>79</v>
      </c>
      <c r="F9" s="6" t="s">
        <v>80</v>
      </c>
      <c r="G9" s="45" t="n">
        <v>9350101.09</v>
      </c>
      <c r="H9" s="45" t="n">
        <v>3600000</v>
      </c>
      <c r="I9" s="45" t="n">
        <v>5750101.09</v>
      </c>
      <c r="J9" s="46"/>
      <c r="K9" s="47"/>
      <c r="L9" s="47" t="s">
        <v>81</v>
      </c>
      <c r="M9" s="46" t="s">
        <v>54</v>
      </c>
      <c r="N9" s="46" t="s">
        <v>61</v>
      </c>
      <c r="O9" s="48" t="s">
        <v>82</v>
      </c>
      <c r="P9" s="49" t="s">
        <v>56</v>
      </c>
      <c r="Q9" s="49" t="s">
        <v>56</v>
      </c>
      <c r="R9" s="49" t="s">
        <v>56</v>
      </c>
    </row>
    <row r="10" customFormat="false" ht="60" hidden="false" customHeight="false" outlineLevel="0" collapsed="false">
      <c r="A10" s="43" t="s">
        <v>83</v>
      </c>
      <c r="B10" s="44" t="s">
        <v>84</v>
      </c>
      <c r="C10" s="6" t="s">
        <v>73</v>
      </c>
      <c r="D10" s="6" t="s">
        <v>74</v>
      </c>
      <c r="E10" s="6" t="s">
        <v>85</v>
      </c>
      <c r="F10" s="6" t="s">
        <v>86</v>
      </c>
      <c r="G10" s="55" t="n">
        <v>6500000</v>
      </c>
      <c r="H10" s="45" t="n">
        <v>6500000</v>
      </c>
      <c r="I10" s="45" t="n">
        <v>0</v>
      </c>
      <c r="J10" s="46" t="s">
        <v>52</v>
      </c>
      <c r="K10" s="47" t="s">
        <v>53</v>
      </c>
      <c r="L10" s="47" t="s">
        <v>53</v>
      </c>
      <c r="M10" s="47" t="s">
        <v>54</v>
      </c>
      <c r="N10" s="47" t="s">
        <v>61</v>
      </c>
      <c r="O10" s="48" t="s">
        <v>87</v>
      </c>
      <c r="P10" s="49" t="s">
        <v>56</v>
      </c>
      <c r="Q10" s="49" t="s">
        <v>56</v>
      </c>
      <c r="R10" s="49" t="s">
        <v>56</v>
      </c>
    </row>
    <row r="11" customFormat="false" ht="60" hidden="false" customHeight="false" outlineLevel="0" collapsed="false">
      <c r="A11" s="43" t="s">
        <v>88</v>
      </c>
      <c r="B11" s="6" t="s">
        <v>89</v>
      </c>
      <c r="C11" s="6" t="s">
        <v>73</v>
      </c>
      <c r="D11" s="6" t="s">
        <v>74</v>
      </c>
      <c r="E11" s="6" t="s">
        <v>90</v>
      </c>
      <c r="F11" s="6" t="s">
        <v>91</v>
      </c>
      <c r="G11" s="45" t="n">
        <v>9750000</v>
      </c>
      <c r="H11" s="45" t="n">
        <v>9750000</v>
      </c>
      <c r="I11" s="45" t="n">
        <v>0</v>
      </c>
      <c r="J11" s="46" t="s">
        <v>52</v>
      </c>
      <c r="K11" s="47" t="s">
        <v>52</v>
      </c>
      <c r="L11" s="47" t="s">
        <v>53</v>
      </c>
      <c r="M11" s="47" t="s">
        <v>54</v>
      </c>
      <c r="N11" s="47" t="s">
        <v>61</v>
      </c>
      <c r="O11" s="48" t="s">
        <v>92</v>
      </c>
      <c r="P11" s="49" t="s">
        <v>56</v>
      </c>
      <c r="Q11" s="49" t="s">
        <v>56</v>
      </c>
      <c r="R11" s="49" t="s">
        <v>56</v>
      </c>
    </row>
    <row r="12" customFormat="false" ht="75" hidden="false" customHeight="false" outlineLevel="0" collapsed="false">
      <c r="A12" s="43" t="s">
        <v>93</v>
      </c>
      <c r="B12" s="6" t="s">
        <v>94</v>
      </c>
      <c r="C12" s="6" t="s">
        <v>73</v>
      </c>
      <c r="D12" s="6" t="s">
        <v>74</v>
      </c>
      <c r="E12" s="6" t="s">
        <v>95</v>
      </c>
      <c r="F12" s="6" t="s">
        <v>96</v>
      </c>
      <c r="G12" s="45" t="n">
        <v>8000000</v>
      </c>
      <c r="H12" s="45" t="n">
        <v>8000000</v>
      </c>
      <c r="I12" s="45" t="n">
        <v>0</v>
      </c>
      <c r="J12" s="46"/>
      <c r="K12" s="47"/>
      <c r="L12" s="47" t="s">
        <v>52</v>
      </c>
      <c r="M12" s="46" t="s">
        <v>54</v>
      </c>
      <c r="N12" s="46" t="s">
        <v>61</v>
      </c>
      <c r="O12" s="48" t="s">
        <v>82</v>
      </c>
      <c r="P12" s="49" t="s">
        <v>56</v>
      </c>
      <c r="Q12" s="49" t="s">
        <v>56</v>
      </c>
      <c r="R12" s="49" t="s">
        <v>56</v>
      </c>
    </row>
    <row r="13" customFormat="false" ht="75" hidden="false" customHeight="false" outlineLevel="0" collapsed="false">
      <c r="A13" s="43" t="s">
        <v>97</v>
      </c>
      <c r="B13" s="6" t="s">
        <v>94</v>
      </c>
      <c r="C13" s="6" t="s">
        <v>73</v>
      </c>
      <c r="D13" s="6" t="s">
        <v>74</v>
      </c>
      <c r="E13" s="6" t="s">
        <v>98</v>
      </c>
      <c r="F13" s="6" t="s">
        <v>99</v>
      </c>
      <c r="G13" s="45" t="n">
        <v>48235658.81</v>
      </c>
      <c r="H13" s="45" t="n">
        <v>30500000</v>
      </c>
      <c r="I13" s="45" t="n">
        <v>17735658.81</v>
      </c>
      <c r="J13" s="46"/>
      <c r="K13" s="47"/>
      <c r="L13" s="47" t="s">
        <v>53</v>
      </c>
      <c r="M13" s="47" t="s">
        <v>61</v>
      </c>
      <c r="N13" s="47" t="s">
        <v>55</v>
      </c>
      <c r="O13" s="48" t="s">
        <v>100</v>
      </c>
      <c r="P13" s="49" t="s">
        <v>56</v>
      </c>
      <c r="Q13" s="49" t="s">
        <v>56</v>
      </c>
      <c r="R13" s="49" t="s">
        <v>56</v>
      </c>
    </row>
    <row r="14" customFormat="false" ht="75" hidden="false" customHeight="false" outlineLevel="0" collapsed="false">
      <c r="A14" s="43" t="s">
        <v>101</v>
      </c>
      <c r="B14" s="6" t="s">
        <v>94</v>
      </c>
      <c r="C14" s="6" t="s">
        <v>73</v>
      </c>
      <c r="D14" s="6" t="s">
        <v>74</v>
      </c>
      <c r="E14" s="6" t="s">
        <v>102</v>
      </c>
      <c r="F14" s="6" t="s">
        <v>103</v>
      </c>
      <c r="G14" s="45" t="n">
        <v>3000000</v>
      </c>
      <c r="H14" s="45" t="n">
        <v>3000000</v>
      </c>
      <c r="I14" s="45" t="n">
        <v>0</v>
      </c>
      <c r="J14" s="46"/>
      <c r="K14" s="47"/>
      <c r="L14" s="47"/>
      <c r="M14" s="47"/>
      <c r="N14" s="47" t="s">
        <v>54</v>
      </c>
      <c r="O14" s="48" t="s">
        <v>62</v>
      </c>
      <c r="P14" s="49" t="s">
        <v>56</v>
      </c>
      <c r="Q14" s="49" t="s">
        <v>56</v>
      </c>
      <c r="R14" s="49" t="s">
        <v>56</v>
      </c>
    </row>
    <row r="15" customFormat="false" ht="75" hidden="false" customHeight="false" outlineLevel="0" collapsed="false">
      <c r="A15" s="43" t="s">
        <v>104</v>
      </c>
      <c r="B15" s="44" t="s">
        <v>94</v>
      </c>
      <c r="C15" s="6" t="s">
        <v>73</v>
      </c>
      <c r="D15" s="6" t="s">
        <v>74</v>
      </c>
      <c r="E15" s="6" t="s">
        <v>105</v>
      </c>
      <c r="F15" s="6" t="s">
        <v>106</v>
      </c>
      <c r="G15" s="45" t="n">
        <v>9500000</v>
      </c>
      <c r="H15" s="45" t="n">
        <v>9500000</v>
      </c>
      <c r="I15" s="45" t="n">
        <v>0</v>
      </c>
      <c r="J15" s="46"/>
      <c r="K15" s="47"/>
      <c r="L15" s="47" t="s">
        <v>53</v>
      </c>
      <c r="M15" s="47" t="s">
        <v>61</v>
      </c>
      <c r="N15" s="47" t="s">
        <v>55</v>
      </c>
      <c r="O15" s="48" t="s">
        <v>100</v>
      </c>
      <c r="P15" s="49" t="s">
        <v>56</v>
      </c>
      <c r="Q15" s="49" t="s">
        <v>56</v>
      </c>
      <c r="R15" s="49" t="s">
        <v>56</v>
      </c>
    </row>
    <row r="16" customFormat="false" ht="60" hidden="false" customHeight="false" outlineLevel="0" collapsed="false">
      <c r="A16" s="43" t="s">
        <v>107</v>
      </c>
      <c r="B16" s="44" t="s">
        <v>108</v>
      </c>
      <c r="C16" s="6" t="s">
        <v>73</v>
      </c>
      <c r="D16" s="6" t="s">
        <v>74</v>
      </c>
      <c r="E16" s="6" t="s">
        <v>109</v>
      </c>
      <c r="F16" s="6" t="s">
        <v>110</v>
      </c>
      <c r="G16" s="45" t="n">
        <v>900000</v>
      </c>
      <c r="H16" s="45" t="n">
        <v>900000</v>
      </c>
      <c r="I16" s="45" t="n">
        <v>0</v>
      </c>
      <c r="J16" s="46"/>
      <c r="K16" s="47"/>
      <c r="L16" s="47" t="s">
        <v>81</v>
      </c>
      <c r="M16" s="46" t="s">
        <v>54</v>
      </c>
      <c r="N16" s="46" t="s">
        <v>61</v>
      </c>
      <c r="O16" s="48" t="s">
        <v>62</v>
      </c>
      <c r="P16" s="49" t="s">
        <v>56</v>
      </c>
      <c r="Q16" s="49" t="s">
        <v>56</v>
      </c>
      <c r="R16" s="49" t="s">
        <v>56</v>
      </c>
    </row>
    <row r="17" s="57" customFormat="true" ht="60" hidden="false" customHeight="false" outlineLevel="0" collapsed="false">
      <c r="A17" s="43" t="s">
        <v>111</v>
      </c>
      <c r="B17" s="44" t="s">
        <v>78</v>
      </c>
      <c r="C17" s="6" t="s">
        <v>73</v>
      </c>
      <c r="D17" s="6" t="s">
        <v>74</v>
      </c>
      <c r="E17" s="56" t="s">
        <v>112</v>
      </c>
      <c r="F17" s="6" t="s">
        <v>113</v>
      </c>
      <c r="G17" s="45" t="n">
        <v>500000</v>
      </c>
      <c r="H17" s="45" t="n">
        <v>500000</v>
      </c>
      <c r="I17" s="45" t="n">
        <v>0</v>
      </c>
      <c r="J17" s="46"/>
      <c r="K17" s="47"/>
      <c r="L17" s="47" t="s">
        <v>52</v>
      </c>
      <c r="M17" s="47" t="s">
        <v>53</v>
      </c>
      <c r="N17" s="47" t="s">
        <v>54</v>
      </c>
      <c r="O17" s="48" t="s">
        <v>55</v>
      </c>
      <c r="P17" s="49" t="s">
        <v>56</v>
      </c>
      <c r="Q17" s="49" t="s">
        <v>56</v>
      </c>
      <c r="R17" s="49" t="s">
        <v>56</v>
      </c>
    </row>
    <row r="18" customFormat="false" ht="60" hidden="false" customHeight="false" outlineLevel="0" collapsed="false">
      <c r="A18" s="43" t="s">
        <v>114</v>
      </c>
      <c r="B18" s="44" t="s">
        <v>115</v>
      </c>
      <c r="C18" s="6" t="s">
        <v>73</v>
      </c>
      <c r="D18" s="6" t="s">
        <v>74</v>
      </c>
      <c r="E18" s="6" t="s">
        <v>116</v>
      </c>
      <c r="F18" s="6" t="s">
        <v>117</v>
      </c>
      <c r="G18" s="45" t="n">
        <v>3000000</v>
      </c>
      <c r="H18" s="45" t="n">
        <v>3000000</v>
      </c>
      <c r="I18" s="45" t="n">
        <v>0</v>
      </c>
      <c r="J18" s="46" t="s">
        <v>51</v>
      </c>
      <c r="K18" s="47" t="s">
        <v>52</v>
      </c>
      <c r="L18" s="47" t="s">
        <v>52</v>
      </c>
      <c r="M18" s="46" t="s">
        <v>54</v>
      </c>
      <c r="N18" s="46" t="s">
        <v>61</v>
      </c>
      <c r="O18" s="48" t="s">
        <v>92</v>
      </c>
      <c r="P18" s="49" t="s">
        <v>56</v>
      </c>
      <c r="Q18" s="49" t="s">
        <v>56</v>
      </c>
      <c r="R18" s="49" t="s">
        <v>56</v>
      </c>
    </row>
    <row r="19" customFormat="false" ht="60" hidden="false" customHeight="false" outlineLevel="0" collapsed="false">
      <c r="A19" s="43" t="s">
        <v>118</v>
      </c>
      <c r="B19" s="44" t="s">
        <v>119</v>
      </c>
      <c r="C19" s="6" t="s">
        <v>73</v>
      </c>
      <c r="D19" s="6" t="s">
        <v>74</v>
      </c>
      <c r="E19" s="46" t="s">
        <v>120</v>
      </c>
      <c r="F19" s="6" t="s">
        <v>121</v>
      </c>
      <c r="G19" s="45" t="n">
        <v>1000000</v>
      </c>
      <c r="H19" s="45" t="n">
        <v>1000000</v>
      </c>
      <c r="I19" s="45" t="n">
        <v>0</v>
      </c>
      <c r="J19" s="46" t="s">
        <v>52</v>
      </c>
      <c r="K19" s="47" t="s">
        <v>81</v>
      </c>
      <c r="L19" s="47" t="s">
        <v>53</v>
      </c>
      <c r="M19" s="47" t="s">
        <v>54</v>
      </c>
      <c r="N19" s="47" t="s">
        <v>61</v>
      </c>
      <c r="O19" s="48" t="s">
        <v>62</v>
      </c>
      <c r="P19" s="49" t="s">
        <v>56</v>
      </c>
      <c r="Q19" s="49" t="s">
        <v>56</v>
      </c>
      <c r="R19" s="49" t="s">
        <v>56</v>
      </c>
    </row>
    <row r="20" customFormat="false" ht="75" hidden="false" customHeight="false" outlineLevel="0" collapsed="false">
      <c r="A20" s="43" t="s">
        <v>122</v>
      </c>
      <c r="B20" s="6" t="s">
        <v>94</v>
      </c>
      <c r="C20" s="6" t="s">
        <v>73</v>
      </c>
      <c r="D20" s="6" t="s">
        <v>74</v>
      </c>
      <c r="E20" s="6" t="s">
        <v>123</v>
      </c>
      <c r="F20" s="6" t="s">
        <v>124</v>
      </c>
      <c r="G20" s="45" t="n">
        <v>9000000</v>
      </c>
      <c r="H20" s="45" t="n">
        <v>9000000</v>
      </c>
      <c r="I20" s="45" t="n">
        <v>0</v>
      </c>
      <c r="J20" s="46"/>
      <c r="K20" s="47"/>
      <c r="L20" s="47" t="s">
        <v>53</v>
      </c>
      <c r="M20" s="47" t="s">
        <v>54</v>
      </c>
      <c r="N20" s="47" t="s">
        <v>54</v>
      </c>
      <c r="O20" s="48" t="s">
        <v>92</v>
      </c>
      <c r="P20" s="49" t="s">
        <v>56</v>
      </c>
      <c r="Q20" s="49" t="s">
        <v>56</v>
      </c>
      <c r="R20" s="49" t="s">
        <v>56</v>
      </c>
    </row>
    <row r="21" customFormat="false" ht="75" hidden="false" customHeight="false" outlineLevel="0" collapsed="false">
      <c r="A21" s="43" t="s">
        <v>125</v>
      </c>
      <c r="B21" s="6" t="s">
        <v>94</v>
      </c>
      <c r="C21" s="6" t="s">
        <v>73</v>
      </c>
      <c r="D21" s="6" t="s">
        <v>74</v>
      </c>
      <c r="E21" s="6" t="s">
        <v>126</v>
      </c>
      <c r="F21" s="6" t="s">
        <v>127</v>
      </c>
      <c r="G21" s="45" t="n">
        <v>23500000</v>
      </c>
      <c r="H21" s="45" t="n">
        <v>23500000</v>
      </c>
      <c r="I21" s="45" t="n">
        <v>0</v>
      </c>
      <c r="J21" s="46"/>
      <c r="K21" s="47"/>
      <c r="L21" s="47" t="s">
        <v>53</v>
      </c>
      <c r="M21" s="47" t="s">
        <v>54</v>
      </c>
      <c r="N21" s="47" t="s">
        <v>54</v>
      </c>
      <c r="O21" s="48" t="s">
        <v>128</v>
      </c>
      <c r="P21" s="49" t="s">
        <v>56</v>
      </c>
      <c r="Q21" s="49" t="s">
        <v>56</v>
      </c>
      <c r="R21" s="49" t="s">
        <v>56</v>
      </c>
    </row>
    <row r="22" customFormat="false" ht="60" hidden="false" customHeight="false" outlineLevel="0" collapsed="false">
      <c r="A22" s="43" t="s">
        <v>129</v>
      </c>
      <c r="B22" s="44" t="s">
        <v>130</v>
      </c>
      <c r="C22" s="6" t="s">
        <v>73</v>
      </c>
      <c r="D22" s="6" t="s">
        <v>74</v>
      </c>
      <c r="E22" s="6" t="s">
        <v>131</v>
      </c>
      <c r="F22" s="6" t="s">
        <v>132</v>
      </c>
      <c r="G22" s="45" t="n">
        <v>800000</v>
      </c>
      <c r="H22" s="45" t="n">
        <v>800000</v>
      </c>
      <c r="I22" s="45" t="n">
        <v>0</v>
      </c>
      <c r="J22" s="46"/>
      <c r="K22" s="47"/>
      <c r="L22" s="47"/>
      <c r="M22" s="47"/>
      <c r="N22" s="47" t="s">
        <v>54</v>
      </c>
      <c r="O22" s="48" t="s">
        <v>62</v>
      </c>
      <c r="P22" s="49" t="s">
        <v>56</v>
      </c>
      <c r="Q22" s="49" t="s">
        <v>56</v>
      </c>
      <c r="R22" s="49" t="s">
        <v>56</v>
      </c>
    </row>
    <row r="23" customFormat="false" ht="60" hidden="false" customHeight="false" outlineLevel="0" collapsed="false">
      <c r="A23" s="43" t="s">
        <v>133</v>
      </c>
      <c r="B23" s="44" t="s">
        <v>89</v>
      </c>
      <c r="C23" s="6" t="s">
        <v>73</v>
      </c>
      <c r="D23" s="6" t="s">
        <v>74</v>
      </c>
      <c r="E23" s="6" t="s">
        <v>134</v>
      </c>
      <c r="F23" s="6" t="s">
        <v>135</v>
      </c>
      <c r="G23" s="45" t="n">
        <v>800000</v>
      </c>
      <c r="H23" s="45" t="n">
        <v>800000</v>
      </c>
      <c r="I23" s="45" t="n">
        <v>0</v>
      </c>
      <c r="J23" s="46" t="s">
        <v>52</v>
      </c>
      <c r="K23" s="47" t="s">
        <v>52</v>
      </c>
      <c r="L23" s="47" t="s">
        <v>53</v>
      </c>
      <c r="M23" s="46" t="s">
        <v>54</v>
      </c>
      <c r="N23" s="46" t="s">
        <v>61</v>
      </c>
      <c r="O23" s="48" t="s">
        <v>62</v>
      </c>
      <c r="P23" s="49" t="s">
        <v>56</v>
      </c>
      <c r="Q23" s="49" t="s">
        <v>56</v>
      </c>
      <c r="R23" s="49" t="s">
        <v>56</v>
      </c>
    </row>
    <row r="24" customFormat="false" ht="60" hidden="false" customHeight="false" outlineLevel="0" collapsed="false">
      <c r="A24" s="43" t="s">
        <v>136</v>
      </c>
      <c r="B24" s="44" t="s">
        <v>137</v>
      </c>
      <c r="C24" s="6" t="s">
        <v>73</v>
      </c>
      <c r="D24" s="6" t="s">
        <v>74</v>
      </c>
      <c r="E24" s="6" t="s">
        <v>138</v>
      </c>
      <c r="F24" s="6" t="s">
        <v>139</v>
      </c>
      <c r="G24" s="45" t="n">
        <v>800000</v>
      </c>
      <c r="H24" s="45" t="n">
        <v>800000</v>
      </c>
      <c r="I24" s="45" t="n">
        <v>0</v>
      </c>
      <c r="J24" s="46"/>
      <c r="K24" s="47"/>
      <c r="L24" s="47" t="s">
        <v>53</v>
      </c>
      <c r="M24" s="46" t="s">
        <v>54</v>
      </c>
      <c r="N24" s="46" t="s">
        <v>61</v>
      </c>
      <c r="O24" s="48" t="s">
        <v>55</v>
      </c>
      <c r="P24" s="49" t="s">
        <v>56</v>
      </c>
      <c r="Q24" s="49" t="s">
        <v>56</v>
      </c>
      <c r="R24" s="49" t="s">
        <v>56</v>
      </c>
    </row>
    <row r="25" customFormat="false" ht="60" hidden="false" customHeight="false" outlineLevel="0" collapsed="false">
      <c r="A25" s="43" t="s">
        <v>140</v>
      </c>
      <c r="B25" s="44" t="s">
        <v>119</v>
      </c>
      <c r="C25" s="6" t="s">
        <v>73</v>
      </c>
      <c r="D25" s="6" t="s">
        <v>74</v>
      </c>
      <c r="E25" s="6" t="s">
        <v>141</v>
      </c>
      <c r="F25" s="6" t="s">
        <v>142</v>
      </c>
      <c r="G25" s="45" t="n">
        <v>800000</v>
      </c>
      <c r="H25" s="45" t="n">
        <v>800000</v>
      </c>
      <c r="I25" s="45" t="n">
        <v>0</v>
      </c>
      <c r="J25" s="46" t="s">
        <v>52</v>
      </c>
      <c r="K25" s="47" t="s">
        <v>81</v>
      </c>
      <c r="L25" s="47" t="s">
        <v>53</v>
      </c>
      <c r="M25" s="47" t="s">
        <v>54</v>
      </c>
      <c r="N25" s="47" t="s">
        <v>61</v>
      </c>
      <c r="O25" s="48" t="s">
        <v>62</v>
      </c>
      <c r="P25" s="49" t="s">
        <v>56</v>
      </c>
      <c r="Q25" s="49" t="s">
        <v>56</v>
      </c>
      <c r="R25" s="49" t="s">
        <v>56</v>
      </c>
    </row>
    <row r="26" customFormat="false" ht="60" hidden="false" customHeight="false" outlineLevel="0" collapsed="false">
      <c r="A26" s="43" t="s">
        <v>143</v>
      </c>
      <c r="B26" s="44" t="s">
        <v>144</v>
      </c>
      <c r="C26" s="6" t="s">
        <v>73</v>
      </c>
      <c r="D26" s="6" t="s">
        <v>74</v>
      </c>
      <c r="E26" s="6" t="s">
        <v>145</v>
      </c>
      <c r="F26" s="6" t="s">
        <v>146</v>
      </c>
      <c r="G26" s="45" t="n">
        <v>800000</v>
      </c>
      <c r="H26" s="45" t="n">
        <v>800000</v>
      </c>
      <c r="I26" s="45" t="n">
        <v>0</v>
      </c>
      <c r="J26" s="46"/>
      <c r="K26" s="47"/>
      <c r="L26" s="47"/>
      <c r="M26" s="47"/>
      <c r="N26" s="47" t="s">
        <v>54</v>
      </c>
      <c r="O26" s="48" t="s">
        <v>147</v>
      </c>
      <c r="P26" s="49" t="s">
        <v>56</v>
      </c>
      <c r="Q26" s="49" t="s">
        <v>56</v>
      </c>
      <c r="R26" s="49" t="s">
        <v>56</v>
      </c>
    </row>
    <row r="27" customFormat="false" ht="60" hidden="false" customHeight="false" outlineLevel="0" collapsed="false">
      <c r="A27" s="43" t="s">
        <v>148</v>
      </c>
      <c r="B27" s="44" t="s">
        <v>149</v>
      </c>
      <c r="C27" s="6" t="s">
        <v>73</v>
      </c>
      <c r="D27" s="6" t="s">
        <v>74</v>
      </c>
      <c r="E27" s="6" t="s">
        <v>150</v>
      </c>
      <c r="F27" s="6" t="s">
        <v>151</v>
      </c>
      <c r="G27" s="45" t="n">
        <v>800000</v>
      </c>
      <c r="H27" s="45" t="n">
        <v>800000</v>
      </c>
      <c r="I27" s="45" t="n">
        <v>0</v>
      </c>
      <c r="J27" s="46"/>
      <c r="K27" s="47"/>
      <c r="L27" s="47" t="s">
        <v>52</v>
      </c>
      <c r="M27" s="46" t="s">
        <v>54</v>
      </c>
      <c r="N27" s="47" t="s">
        <v>61</v>
      </c>
      <c r="O27" s="48" t="s">
        <v>62</v>
      </c>
      <c r="P27" s="49" t="s">
        <v>56</v>
      </c>
      <c r="Q27" s="49" t="s">
        <v>56</v>
      </c>
      <c r="R27" s="49" t="s">
        <v>56</v>
      </c>
    </row>
    <row r="28" customFormat="false" ht="60" hidden="false" customHeight="false" outlineLevel="0" collapsed="false">
      <c r="A28" s="43" t="s">
        <v>152</v>
      </c>
      <c r="B28" s="44" t="s">
        <v>72</v>
      </c>
      <c r="C28" s="6" t="s">
        <v>73</v>
      </c>
      <c r="D28" s="6" t="s">
        <v>74</v>
      </c>
      <c r="E28" s="6" t="s">
        <v>153</v>
      </c>
      <c r="F28" s="6" t="s">
        <v>154</v>
      </c>
      <c r="G28" s="55" t="n">
        <v>800000</v>
      </c>
      <c r="H28" s="45" t="n">
        <v>800000</v>
      </c>
      <c r="I28" s="45" t="n">
        <v>0</v>
      </c>
      <c r="J28" s="46"/>
      <c r="K28" s="47"/>
      <c r="L28" s="47" t="s">
        <v>53</v>
      </c>
      <c r="M28" s="46" t="s">
        <v>54</v>
      </c>
      <c r="N28" s="47" t="s">
        <v>61</v>
      </c>
      <c r="O28" s="48" t="s">
        <v>62</v>
      </c>
      <c r="P28" s="49" t="s">
        <v>56</v>
      </c>
      <c r="Q28" s="49" t="s">
        <v>56</v>
      </c>
      <c r="R28" s="49" t="s">
        <v>56</v>
      </c>
    </row>
    <row r="29" customFormat="false" ht="60" hidden="false" customHeight="false" outlineLevel="0" collapsed="false">
      <c r="A29" s="43" t="s">
        <v>155</v>
      </c>
      <c r="B29" s="44" t="s">
        <v>156</v>
      </c>
      <c r="C29" s="6" t="s">
        <v>73</v>
      </c>
      <c r="D29" s="6" t="s">
        <v>157</v>
      </c>
      <c r="E29" s="6" t="s">
        <v>158</v>
      </c>
      <c r="F29" s="6" t="s">
        <v>159</v>
      </c>
      <c r="G29" s="45" t="n">
        <v>8000000</v>
      </c>
      <c r="H29" s="45" t="n">
        <v>3750000</v>
      </c>
      <c r="I29" s="45" t="n">
        <v>4250000</v>
      </c>
      <c r="J29" s="46"/>
      <c r="K29" s="47"/>
      <c r="L29" s="47" t="s">
        <v>53</v>
      </c>
      <c r="M29" s="46" t="s">
        <v>54</v>
      </c>
      <c r="N29" s="46" t="s">
        <v>61</v>
      </c>
      <c r="O29" s="48" t="s">
        <v>160</v>
      </c>
      <c r="P29" s="49" t="s">
        <v>56</v>
      </c>
      <c r="Q29" s="49" t="s">
        <v>56</v>
      </c>
      <c r="R29" s="49" t="s">
        <v>56</v>
      </c>
    </row>
    <row r="30" customFormat="false" ht="90" hidden="false" customHeight="false" outlineLevel="0" collapsed="false">
      <c r="A30" s="43" t="s">
        <v>161</v>
      </c>
      <c r="B30" s="44" t="s">
        <v>162</v>
      </c>
      <c r="C30" s="6" t="s">
        <v>73</v>
      </c>
      <c r="D30" s="6" t="s">
        <v>163</v>
      </c>
      <c r="E30" s="6" t="s">
        <v>164</v>
      </c>
      <c r="F30" s="6" t="s">
        <v>165</v>
      </c>
      <c r="G30" s="45" t="n">
        <v>1270274</v>
      </c>
      <c r="H30" s="45" t="n">
        <v>1000000</v>
      </c>
      <c r="I30" s="45" t="n">
        <v>270274</v>
      </c>
      <c r="J30" s="46" t="s">
        <v>53</v>
      </c>
      <c r="K30" s="47" t="s">
        <v>53</v>
      </c>
      <c r="L30" s="47" t="s">
        <v>81</v>
      </c>
      <c r="M30" s="47" t="s">
        <v>54</v>
      </c>
      <c r="N30" s="47" t="s">
        <v>61</v>
      </c>
      <c r="O30" s="48" t="s">
        <v>87</v>
      </c>
      <c r="P30" s="49" t="s">
        <v>56</v>
      </c>
      <c r="Q30" s="49" t="s">
        <v>56</v>
      </c>
      <c r="R30" s="49" t="s">
        <v>56</v>
      </c>
    </row>
    <row r="31" s="57" customFormat="true" ht="45" hidden="false" customHeight="false" outlineLevel="0" collapsed="false">
      <c r="A31" s="43" t="s">
        <v>166</v>
      </c>
      <c r="B31" s="44" t="s">
        <v>58</v>
      </c>
      <c r="C31" s="6" t="s">
        <v>73</v>
      </c>
      <c r="D31" s="6" t="s">
        <v>163</v>
      </c>
      <c r="E31" s="6" t="s">
        <v>167</v>
      </c>
      <c r="F31" s="6" t="s">
        <v>168</v>
      </c>
      <c r="G31" s="45" t="n">
        <v>14000000</v>
      </c>
      <c r="H31" s="45" t="n">
        <v>14000000</v>
      </c>
      <c r="I31" s="45" t="n">
        <v>0</v>
      </c>
      <c r="J31" s="46" t="s">
        <v>52</v>
      </c>
      <c r="K31" s="47" t="s">
        <v>52</v>
      </c>
      <c r="L31" s="47" t="s">
        <v>81</v>
      </c>
      <c r="M31" s="47" t="s">
        <v>54</v>
      </c>
      <c r="N31" s="47" t="s">
        <v>61</v>
      </c>
      <c r="O31" s="47" t="s">
        <v>87</v>
      </c>
      <c r="P31" s="49" t="s">
        <v>56</v>
      </c>
      <c r="Q31" s="49" t="s">
        <v>56</v>
      </c>
      <c r="R31" s="49" t="s">
        <v>56</v>
      </c>
    </row>
    <row r="32" customFormat="false" ht="105" hidden="false" customHeight="false" outlineLevel="0" collapsed="false">
      <c r="A32" s="47" t="s">
        <v>169</v>
      </c>
      <c r="B32" s="54" t="s">
        <v>58</v>
      </c>
      <c r="C32" s="6" t="s">
        <v>73</v>
      </c>
      <c r="D32" s="46" t="s">
        <v>163</v>
      </c>
      <c r="E32" s="46" t="s">
        <v>66</v>
      </c>
      <c r="F32" s="46" t="s">
        <v>170</v>
      </c>
      <c r="G32" s="55" t="n">
        <v>1000000</v>
      </c>
      <c r="H32" s="55" t="n">
        <v>1000000</v>
      </c>
      <c r="I32" s="55" t="n">
        <v>0</v>
      </c>
      <c r="J32" s="49" t="s">
        <v>56</v>
      </c>
      <c r="K32" s="49" t="s">
        <v>56</v>
      </c>
      <c r="L32" s="49" t="s">
        <v>56</v>
      </c>
      <c r="M32" s="49" t="s">
        <v>56</v>
      </c>
      <c r="N32" s="49" t="s">
        <v>56</v>
      </c>
      <c r="O32" s="58" t="s">
        <v>56</v>
      </c>
      <c r="P32" s="49"/>
      <c r="Q32" s="59"/>
      <c r="R32" s="60" t="n">
        <v>45838</v>
      </c>
    </row>
    <row r="33" customFormat="false" ht="60" hidden="false" customHeight="false" outlineLevel="0" collapsed="false">
      <c r="A33" s="61" t="s">
        <v>171</v>
      </c>
      <c r="B33" s="44" t="s">
        <v>172</v>
      </c>
      <c r="C33" s="6" t="s">
        <v>173</v>
      </c>
      <c r="D33" s="6" t="s">
        <v>174</v>
      </c>
      <c r="E33" s="6" t="s">
        <v>66</v>
      </c>
      <c r="F33" s="6" t="s">
        <v>175</v>
      </c>
      <c r="G33" s="45" t="n">
        <v>5500000</v>
      </c>
      <c r="H33" s="45" t="n">
        <v>2750000</v>
      </c>
      <c r="I33" s="45" t="n">
        <v>2750000</v>
      </c>
      <c r="J33" s="46" t="s">
        <v>53</v>
      </c>
      <c r="K33" s="47" t="s">
        <v>81</v>
      </c>
      <c r="L33" s="47" t="s">
        <v>54</v>
      </c>
      <c r="M33" s="47" t="s">
        <v>54</v>
      </c>
      <c r="N33" s="47" t="s">
        <v>61</v>
      </c>
      <c r="O33" s="48" t="s">
        <v>87</v>
      </c>
      <c r="P33" s="49" t="s">
        <v>56</v>
      </c>
      <c r="Q33" s="49" t="s">
        <v>56</v>
      </c>
      <c r="R33" s="49" t="s">
        <v>56</v>
      </c>
    </row>
    <row r="34" customFormat="false" ht="150" hidden="false" customHeight="false" outlineLevel="0" collapsed="false">
      <c r="A34" s="50" t="s">
        <v>176</v>
      </c>
      <c r="B34" s="44" t="s">
        <v>58</v>
      </c>
      <c r="C34" s="6" t="s">
        <v>173</v>
      </c>
      <c r="D34" s="6" t="s">
        <v>174</v>
      </c>
      <c r="E34" s="6" t="s">
        <v>66</v>
      </c>
      <c r="F34" s="6" t="s">
        <v>177</v>
      </c>
      <c r="G34" s="45" t="n">
        <v>1000000</v>
      </c>
      <c r="H34" s="45" t="n">
        <v>1000000</v>
      </c>
      <c r="I34" s="45" t="n">
        <v>0</v>
      </c>
      <c r="J34" s="49" t="s">
        <v>56</v>
      </c>
      <c r="K34" s="49" t="s">
        <v>56</v>
      </c>
      <c r="L34" s="49" t="s">
        <v>56</v>
      </c>
      <c r="M34" s="49" t="s">
        <v>56</v>
      </c>
      <c r="N34" s="49" t="s">
        <v>56</v>
      </c>
      <c r="O34" s="49" t="s">
        <v>56</v>
      </c>
      <c r="P34" s="52"/>
      <c r="Q34" s="52"/>
      <c r="R34" s="51" t="n">
        <v>45838</v>
      </c>
    </row>
    <row r="35" s="57" customFormat="true" ht="30" hidden="false" customHeight="false" outlineLevel="0" collapsed="false">
      <c r="A35" s="61" t="s">
        <v>178</v>
      </c>
      <c r="B35" s="44" t="s">
        <v>179</v>
      </c>
      <c r="C35" s="46" t="s">
        <v>180</v>
      </c>
      <c r="D35" s="6" t="s">
        <v>181</v>
      </c>
      <c r="E35" s="6" t="s">
        <v>182</v>
      </c>
      <c r="F35" s="6" t="s">
        <v>183</v>
      </c>
      <c r="G35" s="55" t="n">
        <v>2500000</v>
      </c>
      <c r="H35" s="45" t="n">
        <v>2500000</v>
      </c>
      <c r="I35" s="45" t="n">
        <v>0</v>
      </c>
      <c r="J35" s="46"/>
      <c r="K35" s="47"/>
      <c r="L35" s="47" t="s">
        <v>81</v>
      </c>
      <c r="M35" s="47" t="s">
        <v>54</v>
      </c>
      <c r="N35" s="47" t="s">
        <v>61</v>
      </c>
      <c r="O35" s="48" t="s">
        <v>82</v>
      </c>
      <c r="P35" s="49" t="s">
        <v>56</v>
      </c>
      <c r="Q35" s="49" t="s">
        <v>56</v>
      </c>
      <c r="R35" s="49" t="s">
        <v>56</v>
      </c>
    </row>
    <row r="36" customFormat="false" ht="90" hidden="false" customHeight="false" outlineLevel="0" collapsed="false">
      <c r="A36" s="61" t="s">
        <v>184</v>
      </c>
      <c r="B36" s="44" t="s">
        <v>185</v>
      </c>
      <c r="C36" s="46" t="s">
        <v>180</v>
      </c>
      <c r="D36" s="6" t="s">
        <v>181</v>
      </c>
      <c r="E36" s="6" t="s">
        <v>186</v>
      </c>
      <c r="F36" s="6" t="s">
        <v>187</v>
      </c>
      <c r="G36" s="45" t="n">
        <v>2500000</v>
      </c>
      <c r="H36" s="45" t="n">
        <v>2500000</v>
      </c>
      <c r="I36" s="45" t="n">
        <v>0</v>
      </c>
      <c r="J36" s="46"/>
      <c r="K36" s="47"/>
      <c r="L36" s="47" t="s">
        <v>53</v>
      </c>
      <c r="M36" s="46" t="s">
        <v>54</v>
      </c>
      <c r="N36" s="46" t="s">
        <v>61</v>
      </c>
      <c r="O36" s="47" t="s">
        <v>92</v>
      </c>
      <c r="P36" s="49" t="s">
        <v>56</v>
      </c>
      <c r="Q36" s="49" t="s">
        <v>56</v>
      </c>
      <c r="R36" s="49" t="s">
        <v>56</v>
      </c>
    </row>
    <row r="37" customFormat="false" ht="90" hidden="false" customHeight="false" outlineLevel="0" collapsed="false">
      <c r="A37" s="43" t="s">
        <v>188</v>
      </c>
      <c r="B37" s="44" t="s">
        <v>185</v>
      </c>
      <c r="C37" s="46" t="s">
        <v>180</v>
      </c>
      <c r="D37" s="6" t="s">
        <v>181</v>
      </c>
      <c r="E37" s="6" t="s">
        <v>189</v>
      </c>
      <c r="F37" s="6" t="s">
        <v>190</v>
      </c>
      <c r="G37" s="55" t="n">
        <v>85000000</v>
      </c>
      <c r="H37" s="45" t="n">
        <v>20000000</v>
      </c>
      <c r="I37" s="45" t="n">
        <v>65000000</v>
      </c>
      <c r="J37" s="46"/>
      <c r="K37" s="47"/>
      <c r="L37" s="47" t="s">
        <v>51</v>
      </c>
      <c r="M37" s="47" t="s">
        <v>54</v>
      </c>
      <c r="N37" s="47" t="s">
        <v>61</v>
      </c>
      <c r="O37" s="48" t="s">
        <v>100</v>
      </c>
      <c r="P37" s="49" t="s">
        <v>56</v>
      </c>
      <c r="Q37" s="49" t="s">
        <v>56</v>
      </c>
      <c r="R37" s="49" t="s">
        <v>56</v>
      </c>
    </row>
    <row r="38" customFormat="false" ht="90" hidden="false" customHeight="false" outlineLevel="0" collapsed="false">
      <c r="A38" s="47" t="s">
        <v>191</v>
      </c>
      <c r="B38" s="54" t="s">
        <v>192</v>
      </c>
      <c r="C38" s="46" t="s">
        <v>180</v>
      </c>
      <c r="D38" s="46" t="s">
        <v>181</v>
      </c>
      <c r="E38" s="46" t="s">
        <v>193</v>
      </c>
      <c r="F38" s="46" t="s">
        <v>194</v>
      </c>
      <c r="G38" s="55" t="n">
        <v>6500000</v>
      </c>
      <c r="H38" s="55" t="n">
        <v>6500000</v>
      </c>
      <c r="I38" s="55" t="n">
        <v>0</v>
      </c>
      <c r="J38" s="46"/>
      <c r="K38" s="47"/>
      <c r="L38" s="47" t="s">
        <v>51</v>
      </c>
      <c r="M38" s="46" t="s">
        <v>54</v>
      </c>
      <c r="N38" s="46" t="s">
        <v>61</v>
      </c>
      <c r="O38" s="48" t="s">
        <v>195</v>
      </c>
      <c r="P38" s="49" t="s">
        <v>56</v>
      </c>
      <c r="Q38" s="49" t="s">
        <v>56</v>
      </c>
      <c r="R38" s="49" t="s">
        <v>56</v>
      </c>
    </row>
    <row r="39" customFormat="false" ht="120" hidden="false" customHeight="false" outlineLevel="0" collapsed="false">
      <c r="A39" s="43" t="s">
        <v>196</v>
      </c>
      <c r="B39" s="44" t="s">
        <v>197</v>
      </c>
      <c r="C39" s="46" t="s">
        <v>180</v>
      </c>
      <c r="D39" s="6" t="s">
        <v>181</v>
      </c>
      <c r="E39" s="6" t="s">
        <v>198</v>
      </c>
      <c r="F39" s="6" t="s">
        <v>199</v>
      </c>
      <c r="G39" s="45" t="n">
        <v>7394041.84</v>
      </c>
      <c r="H39" s="45" t="n">
        <v>1773000</v>
      </c>
      <c r="I39" s="45" t="n">
        <v>5621041.84</v>
      </c>
      <c r="J39" s="46"/>
      <c r="K39" s="47"/>
      <c r="L39" s="47"/>
      <c r="M39" s="47"/>
      <c r="N39" s="47" t="s">
        <v>52</v>
      </c>
      <c r="O39" s="62" t="s">
        <v>54</v>
      </c>
      <c r="P39" s="49" t="s">
        <v>56</v>
      </c>
      <c r="Q39" s="49" t="s">
        <v>56</v>
      </c>
      <c r="R39" s="49" t="s">
        <v>56</v>
      </c>
    </row>
    <row r="40" customFormat="false" ht="45" hidden="false" customHeight="false" outlineLevel="0" collapsed="false">
      <c r="A40" s="43" t="s">
        <v>200</v>
      </c>
      <c r="B40" s="44" t="s">
        <v>179</v>
      </c>
      <c r="C40" s="46" t="s">
        <v>180</v>
      </c>
      <c r="D40" s="6" t="s">
        <v>181</v>
      </c>
      <c r="E40" s="6" t="s">
        <v>201</v>
      </c>
      <c r="F40" s="6" t="s">
        <v>202</v>
      </c>
      <c r="G40" s="55" t="n">
        <v>5568037.48</v>
      </c>
      <c r="H40" s="45" t="n">
        <v>5568037.48</v>
      </c>
      <c r="I40" s="45" t="n">
        <v>0</v>
      </c>
      <c r="J40" s="46"/>
      <c r="K40" s="47"/>
      <c r="L40" s="47" t="s">
        <v>51</v>
      </c>
      <c r="M40" s="46" t="s">
        <v>54</v>
      </c>
      <c r="N40" s="46" t="s">
        <v>61</v>
      </c>
      <c r="O40" s="48" t="s">
        <v>195</v>
      </c>
      <c r="P40" s="49" t="s">
        <v>56</v>
      </c>
      <c r="Q40" s="49" t="s">
        <v>56</v>
      </c>
      <c r="R40" s="49" t="s">
        <v>56</v>
      </c>
    </row>
    <row r="41" customFormat="false" ht="60" hidden="false" customHeight="false" outlineLevel="0" collapsed="false">
      <c r="A41" s="43" t="s">
        <v>203</v>
      </c>
      <c r="B41" s="44" t="s">
        <v>204</v>
      </c>
      <c r="C41" s="46" t="s">
        <v>180</v>
      </c>
      <c r="D41" s="6" t="s">
        <v>181</v>
      </c>
      <c r="E41" s="6" t="s">
        <v>205</v>
      </c>
      <c r="F41" s="6" t="s">
        <v>206</v>
      </c>
      <c r="G41" s="45" t="n">
        <v>3019590.68</v>
      </c>
      <c r="H41" s="45" t="n">
        <v>320000</v>
      </c>
      <c r="I41" s="45" t="n">
        <v>2699590.68</v>
      </c>
      <c r="J41" s="46"/>
      <c r="K41" s="47"/>
      <c r="L41" s="47"/>
      <c r="M41" s="47"/>
      <c r="N41" s="47" t="s">
        <v>52</v>
      </c>
      <c r="O41" s="46" t="s">
        <v>54</v>
      </c>
      <c r="P41" s="49" t="s">
        <v>56</v>
      </c>
      <c r="Q41" s="49" t="s">
        <v>56</v>
      </c>
      <c r="R41" s="49" t="s">
        <v>56</v>
      </c>
    </row>
    <row r="42" customFormat="false" ht="60" hidden="false" customHeight="false" outlineLevel="0" collapsed="false">
      <c r="A42" s="43" t="s">
        <v>207</v>
      </c>
      <c r="B42" s="44" t="s">
        <v>204</v>
      </c>
      <c r="C42" s="46" t="s">
        <v>180</v>
      </c>
      <c r="D42" s="6" t="s">
        <v>181</v>
      </c>
      <c r="E42" s="6" t="s">
        <v>208</v>
      </c>
      <c r="F42" s="6" t="s">
        <v>209</v>
      </c>
      <c r="G42" s="45" t="n">
        <v>2023000</v>
      </c>
      <c r="H42" s="45" t="n">
        <v>223000</v>
      </c>
      <c r="I42" s="45" t="n">
        <v>1800000</v>
      </c>
      <c r="J42" s="46"/>
      <c r="K42" s="47"/>
      <c r="L42" s="47"/>
      <c r="M42" s="47"/>
      <c r="N42" s="47" t="s">
        <v>52</v>
      </c>
      <c r="O42" s="46" t="s">
        <v>54</v>
      </c>
      <c r="P42" s="49" t="s">
        <v>56</v>
      </c>
      <c r="Q42" s="49" t="s">
        <v>56</v>
      </c>
      <c r="R42" s="49" t="s">
        <v>56</v>
      </c>
    </row>
    <row r="43" customFormat="false" ht="60" hidden="false" customHeight="false" outlineLevel="0" collapsed="false">
      <c r="A43" s="43" t="s">
        <v>210</v>
      </c>
      <c r="B43" s="44" t="s">
        <v>211</v>
      </c>
      <c r="C43" s="46" t="s">
        <v>180</v>
      </c>
      <c r="D43" s="6" t="s">
        <v>181</v>
      </c>
      <c r="E43" s="6" t="s">
        <v>212</v>
      </c>
      <c r="F43" s="6" t="s">
        <v>213</v>
      </c>
      <c r="G43" s="45" t="n">
        <v>38208059.7</v>
      </c>
      <c r="H43" s="45" t="n">
        <v>36000000</v>
      </c>
      <c r="I43" s="45" t="n">
        <v>2208059.7</v>
      </c>
      <c r="J43" s="46"/>
      <c r="K43" s="47"/>
      <c r="L43" s="47" t="s">
        <v>53</v>
      </c>
      <c r="M43" s="47" t="s">
        <v>54</v>
      </c>
      <c r="N43" s="47" t="s">
        <v>61</v>
      </c>
      <c r="O43" s="48" t="s">
        <v>195</v>
      </c>
      <c r="P43" s="49" t="s">
        <v>56</v>
      </c>
      <c r="Q43" s="49" t="s">
        <v>56</v>
      </c>
      <c r="R43" s="49" t="s">
        <v>56</v>
      </c>
    </row>
    <row r="44" customFormat="false" ht="60" hidden="false" customHeight="false" outlineLevel="0" collapsed="false">
      <c r="A44" s="43" t="s">
        <v>214</v>
      </c>
      <c r="B44" s="44" t="s">
        <v>215</v>
      </c>
      <c r="C44" s="46" t="s">
        <v>180</v>
      </c>
      <c r="D44" s="6" t="s">
        <v>181</v>
      </c>
      <c r="E44" s="6" t="s">
        <v>216</v>
      </c>
      <c r="F44" s="6" t="s">
        <v>217</v>
      </c>
      <c r="G44" s="45" t="n">
        <v>6684000</v>
      </c>
      <c r="H44" s="45" t="n">
        <v>684000</v>
      </c>
      <c r="I44" s="45" t="n">
        <v>6000000</v>
      </c>
      <c r="J44" s="46"/>
      <c r="K44" s="47"/>
      <c r="L44" s="47"/>
      <c r="M44" s="47"/>
      <c r="N44" s="47" t="s">
        <v>52</v>
      </c>
      <c r="O44" s="48" t="s">
        <v>61</v>
      </c>
      <c r="P44" s="49" t="s">
        <v>56</v>
      </c>
      <c r="Q44" s="49" t="s">
        <v>56</v>
      </c>
      <c r="R44" s="49" t="s">
        <v>56</v>
      </c>
    </row>
    <row r="45" customFormat="false" ht="75" hidden="false" customHeight="false" outlineLevel="0" collapsed="false">
      <c r="A45" s="43" t="s">
        <v>218</v>
      </c>
      <c r="B45" s="44" t="s">
        <v>219</v>
      </c>
      <c r="C45" s="46" t="s">
        <v>180</v>
      </c>
      <c r="D45" s="6" t="s">
        <v>220</v>
      </c>
      <c r="E45" s="6" t="s">
        <v>221</v>
      </c>
      <c r="F45" s="6" t="s">
        <v>222</v>
      </c>
      <c r="G45" s="45" t="n">
        <v>2200000</v>
      </c>
      <c r="H45" s="45" t="n">
        <v>2200000</v>
      </c>
      <c r="I45" s="45" t="n">
        <v>0</v>
      </c>
      <c r="J45" s="46"/>
      <c r="K45" s="47"/>
      <c r="L45" s="47" t="s">
        <v>81</v>
      </c>
      <c r="M45" s="46" t="s">
        <v>54</v>
      </c>
      <c r="N45" s="46" t="s">
        <v>61</v>
      </c>
      <c r="O45" s="48" t="s">
        <v>55</v>
      </c>
      <c r="P45" s="49" t="s">
        <v>56</v>
      </c>
      <c r="Q45" s="49" t="s">
        <v>56</v>
      </c>
      <c r="R45" s="49" t="s">
        <v>56</v>
      </c>
    </row>
    <row r="46" customFormat="false" ht="75" hidden="false" customHeight="false" outlineLevel="0" collapsed="false">
      <c r="A46" s="43" t="s">
        <v>223</v>
      </c>
      <c r="B46" s="44" t="s">
        <v>224</v>
      </c>
      <c r="C46" s="46" t="s">
        <v>180</v>
      </c>
      <c r="D46" s="6" t="s">
        <v>220</v>
      </c>
      <c r="E46" s="6" t="s">
        <v>225</v>
      </c>
      <c r="F46" s="6" t="s">
        <v>226</v>
      </c>
      <c r="G46" s="45" t="n">
        <v>2775200</v>
      </c>
      <c r="H46" s="45" t="n">
        <v>1250000</v>
      </c>
      <c r="I46" s="45" t="n">
        <v>1525200</v>
      </c>
      <c r="J46" s="46"/>
      <c r="K46" s="47"/>
      <c r="L46" s="47" t="s">
        <v>52</v>
      </c>
      <c r="M46" s="47" t="s">
        <v>53</v>
      </c>
      <c r="N46" s="47" t="s">
        <v>81</v>
      </c>
      <c r="O46" s="48" t="s">
        <v>62</v>
      </c>
      <c r="P46" s="49" t="s">
        <v>56</v>
      </c>
      <c r="Q46" s="49" t="s">
        <v>56</v>
      </c>
      <c r="R46" s="49" t="s">
        <v>56</v>
      </c>
    </row>
    <row r="47" customFormat="false" ht="75" hidden="false" customHeight="false" outlineLevel="0" collapsed="false">
      <c r="A47" s="43" t="s">
        <v>227</v>
      </c>
      <c r="B47" s="44" t="s">
        <v>228</v>
      </c>
      <c r="C47" s="46" t="s">
        <v>180</v>
      </c>
      <c r="D47" s="6" t="s">
        <v>220</v>
      </c>
      <c r="E47" s="6" t="s">
        <v>229</v>
      </c>
      <c r="F47" s="6" t="s">
        <v>230</v>
      </c>
      <c r="G47" s="45" t="n">
        <v>1000000</v>
      </c>
      <c r="H47" s="45" t="n">
        <v>1000000</v>
      </c>
      <c r="I47" s="45" t="n">
        <v>0</v>
      </c>
      <c r="J47" s="46"/>
      <c r="K47" s="47"/>
      <c r="L47" s="47" t="s">
        <v>53</v>
      </c>
      <c r="M47" s="47" t="s">
        <v>53</v>
      </c>
      <c r="N47" s="46" t="s">
        <v>231</v>
      </c>
      <c r="O47" s="48" t="s">
        <v>82</v>
      </c>
      <c r="P47" s="49" t="s">
        <v>56</v>
      </c>
      <c r="Q47" s="49" t="s">
        <v>56</v>
      </c>
      <c r="R47" s="49" t="s">
        <v>56</v>
      </c>
    </row>
    <row r="48" customFormat="false" ht="105" hidden="false" customHeight="false" outlineLevel="0" collapsed="false">
      <c r="A48" s="43" t="s">
        <v>232</v>
      </c>
      <c r="B48" s="44" t="s">
        <v>233</v>
      </c>
      <c r="C48" s="46" t="s">
        <v>180</v>
      </c>
      <c r="D48" s="6" t="s">
        <v>220</v>
      </c>
      <c r="E48" s="6" t="s">
        <v>234</v>
      </c>
      <c r="F48" s="6" t="s">
        <v>235</v>
      </c>
      <c r="G48" s="45" t="n">
        <v>750000</v>
      </c>
      <c r="H48" s="45" t="n">
        <v>750000</v>
      </c>
      <c r="I48" s="45" t="n">
        <v>0</v>
      </c>
      <c r="J48" s="46"/>
      <c r="K48" s="47"/>
      <c r="L48" s="47" t="s">
        <v>81</v>
      </c>
      <c r="M48" s="46" t="s">
        <v>54</v>
      </c>
      <c r="N48" s="46" t="s">
        <v>61</v>
      </c>
      <c r="O48" s="48" t="s">
        <v>92</v>
      </c>
      <c r="P48" s="49" t="s">
        <v>56</v>
      </c>
      <c r="Q48" s="49" t="s">
        <v>56</v>
      </c>
      <c r="R48" s="49" t="s">
        <v>56</v>
      </c>
    </row>
    <row r="49" customFormat="false" ht="75" hidden="false" customHeight="false" outlineLevel="0" collapsed="false">
      <c r="A49" s="43" t="s">
        <v>236</v>
      </c>
      <c r="B49" s="44" t="s">
        <v>237</v>
      </c>
      <c r="C49" s="46" t="s">
        <v>180</v>
      </c>
      <c r="D49" s="6" t="s">
        <v>220</v>
      </c>
      <c r="E49" s="6" t="s">
        <v>238</v>
      </c>
      <c r="F49" s="6" t="s">
        <v>239</v>
      </c>
      <c r="G49" s="45" t="n">
        <v>500000</v>
      </c>
      <c r="H49" s="45" t="n">
        <v>500000</v>
      </c>
      <c r="I49" s="45" t="n">
        <v>0</v>
      </c>
      <c r="J49" s="46"/>
      <c r="K49" s="47"/>
      <c r="L49" s="47" t="s">
        <v>81</v>
      </c>
      <c r="M49" s="46" t="s">
        <v>54</v>
      </c>
      <c r="N49" s="46" t="s">
        <v>61</v>
      </c>
      <c r="O49" s="48" t="s">
        <v>62</v>
      </c>
      <c r="P49" s="49" t="s">
        <v>56</v>
      </c>
      <c r="Q49" s="49" t="s">
        <v>56</v>
      </c>
      <c r="R49" s="49" t="s">
        <v>56</v>
      </c>
    </row>
    <row r="50" customFormat="false" ht="75" hidden="false" customHeight="false" outlineLevel="0" collapsed="false">
      <c r="A50" s="43" t="s">
        <v>240</v>
      </c>
      <c r="B50" s="44" t="s">
        <v>219</v>
      </c>
      <c r="C50" s="46" t="s">
        <v>180</v>
      </c>
      <c r="D50" s="6" t="s">
        <v>220</v>
      </c>
      <c r="E50" s="6" t="s">
        <v>241</v>
      </c>
      <c r="F50" s="6" t="s">
        <v>242</v>
      </c>
      <c r="G50" s="45" t="n">
        <v>350000</v>
      </c>
      <c r="H50" s="45" t="n">
        <v>350000</v>
      </c>
      <c r="I50" s="45" t="n">
        <v>0</v>
      </c>
      <c r="J50" s="46"/>
      <c r="K50" s="47"/>
      <c r="L50" s="47" t="s">
        <v>52</v>
      </c>
      <c r="M50" s="47" t="s">
        <v>52</v>
      </c>
      <c r="N50" s="46" t="s">
        <v>54</v>
      </c>
      <c r="O50" s="46" t="s">
        <v>61</v>
      </c>
      <c r="P50" s="49" t="s">
        <v>56</v>
      </c>
      <c r="Q50" s="49" t="s">
        <v>56</v>
      </c>
      <c r="R50" s="49" t="s">
        <v>56</v>
      </c>
    </row>
    <row r="51" customFormat="false" ht="75" hidden="false" customHeight="false" outlineLevel="0" collapsed="false">
      <c r="A51" s="43" t="s">
        <v>243</v>
      </c>
      <c r="B51" s="44" t="s">
        <v>237</v>
      </c>
      <c r="C51" s="46" t="s">
        <v>180</v>
      </c>
      <c r="D51" s="6" t="s">
        <v>220</v>
      </c>
      <c r="E51" s="6" t="s">
        <v>244</v>
      </c>
      <c r="F51" s="6" t="s">
        <v>245</v>
      </c>
      <c r="G51" s="45" t="n">
        <v>645798</v>
      </c>
      <c r="H51" s="45" t="n">
        <v>350000</v>
      </c>
      <c r="I51" s="45" t="n">
        <v>295798</v>
      </c>
      <c r="J51" s="46"/>
      <c r="K51" s="47"/>
      <c r="L51" s="47" t="s">
        <v>53</v>
      </c>
      <c r="M51" s="47" t="s">
        <v>53</v>
      </c>
      <c r="N51" s="47" t="s">
        <v>81</v>
      </c>
      <c r="O51" s="46" t="s">
        <v>61</v>
      </c>
      <c r="P51" s="49" t="s">
        <v>56</v>
      </c>
      <c r="Q51" s="49" t="s">
        <v>56</v>
      </c>
      <c r="R51" s="49" t="s">
        <v>56</v>
      </c>
    </row>
    <row r="52" customFormat="false" ht="75" hidden="false" customHeight="false" outlineLevel="0" collapsed="false">
      <c r="A52" s="43" t="s">
        <v>246</v>
      </c>
      <c r="B52" s="44" t="s">
        <v>237</v>
      </c>
      <c r="C52" s="46" t="s">
        <v>180</v>
      </c>
      <c r="D52" s="6" t="s">
        <v>220</v>
      </c>
      <c r="E52" s="6" t="s">
        <v>247</v>
      </c>
      <c r="F52" s="6" t="s">
        <v>248</v>
      </c>
      <c r="G52" s="45" t="n">
        <v>600000</v>
      </c>
      <c r="H52" s="45" t="n">
        <v>600000</v>
      </c>
      <c r="I52" s="45" t="n">
        <v>0</v>
      </c>
      <c r="J52" s="46"/>
      <c r="K52" s="47"/>
      <c r="L52" s="47" t="s">
        <v>81</v>
      </c>
      <c r="M52" s="46" t="s">
        <v>231</v>
      </c>
      <c r="N52" s="46" t="s">
        <v>54</v>
      </c>
      <c r="O52" s="48" t="s">
        <v>62</v>
      </c>
      <c r="P52" s="49" t="s">
        <v>56</v>
      </c>
      <c r="Q52" s="49" t="s">
        <v>56</v>
      </c>
      <c r="R52" s="49" t="s">
        <v>56</v>
      </c>
    </row>
    <row r="53" customFormat="false" ht="105" hidden="false" customHeight="false" outlineLevel="0" collapsed="false">
      <c r="A53" s="43" t="s">
        <v>249</v>
      </c>
      <c r="B53" s="44" t="s">
        <v>233</v>
      </c>
      <c r="C53" s="46" t="s">
        <v>180</v>
      </c>
      <c r="D53" s="6" t="s">
        <v>220</v>
      </c>
      <c r="E53" s="6" t="s">
        <v>250</v>
      </c>
      <c r="F53" s="6" t="s">
        <v>251</v>
      </c>
      <c r="G53" s="45" t="n">
        <v>1000000</v>
      </c>
      <c r="H53" s="45" t="n">
        <v>1000000</v>
      </c>
      <c r="I53" s="45" t="n">
        <v>0</v>
      </c>
      <c r="J53" s="46"/>
      <c r="K53" s="47"/>
      <c r="L53" s="47" t="s">
        <v>81</v>
      </c>
      <c r="M53" s="46" t="s">
        <v>54</v>
      </c>
      <c r="N53" s="46" t="s">
        <v>61</v>
      </c>
      <c r="O53" s="48" t="s">
        <v>252</v>
      </c>
      <c r="P53" s="49" t="s">
        <v>56</v>
      </c>
      <c r="Q53" s="49" t="s">
        <v>56</v>
      </c>
      <c r="R53" s="49" t="s">
        <v>56</v>
      </c>
    </row>
    <row r="54" customFormat="false" ht="75" hidden="false" customHeight="false" outlineLevel="0" collapsed="false">
      <c r="A54" s="43" t="s">
        <v>253</v>
      </c>
      <c r="B54" s="44" t="s">
        <v>219</v>
      </c>
      <c r="C54" s="46" t="s">
        <v>180</v>
      </c>
      <c r="D54" s="6" t="s">
        <v>220</v>
      </c>
      <c r="E54" s="6" t="s">
        <v>254</v>
      </c>
      <c r="F54" s="6" t="s">
        <v>255</v>
      </c>
      <c r="G54" s="45" t="n">
        <v>2000000</v>
      </c>
      <c r="H54" s="45" t="n">
        <v>2000000</v>
      </c>
      <c r="I54" s="45" t="n">
        <v>0</v>
      </c>
      <c r="J54" s="46"/>
      <c r="K54" s="47"/>
      <c r="L54" s="47" t="s">
        <v>81</v>
      </c>
      <c r="M54" s="46" t="s">
        <v>54</v>
      </c>
      <c r="N54" s="46" t="s">
        <v>61</v>
      </c>
      <c r="O54" s="48" t="s">
        <v>252</v>
      </c>
      <c r="P54" s="49" t="s">
        <v>56</v>
      </c>
      <c r="Q54" s="49" t="s">
        <v>56</v>
      </c>
      <c r="R54" s="49" t="s">
        <v>56</v>
      </c>
    </row>
    <row r="55" customFormat="false" ht="90" hidden="false" customHeight="false" outlineLevel="0" collapsed="false">
      <c r="A55" s="43" t="s">
        <v>256</v>
      </c>
      <c r="B55" s="44" t="s">
        <v>257</v>
      </c>
      <c r="C55" s="46" t="s">
        <v>180</v>
      </c>
      <c r="D55" s="6" t="s">
        <v>220</v>
      </c>
      <c r="E55" s="6" t="s">
        <v>164</v>
      </c>
      <c r="F55" s="6" t="s">
        <v>258</v>
      </c>
      <c r="G55" s="45" t="n">
        <v>4000000</v>
      </c>
      <c r="H55" s="45" t="n">
        <v>2000000</v>
      </c>
      <c r="I55" s="45" t="n">
        <v>2000000</v>
      </c>
      <c r="J55" s="46" t="s">
        <v>53</v>
      </c>
      <c r="K55" s="47" t="s">
        <v>81</v>
      </c>
      <c r="L55" s="47" t="s">
        <v>54</v>
      </c>
      <c r="M55" s="47" t="s">
        <v>61</v>
      </c>
      <c r="N55" s="47" t="s">
        <v>55</v>
      </c>
      <c r="O55" s="48" t="s">
        <v>100</v>
      </c>
      <c r="P55" s="49" t="s">
        <v>56</v>
      </c>
      <c r="Q55" s="49" t="s">
        <v>56</v>
      </c>
      <c r="R55" s="49" t="s">
        <v>56</v>
      </c>
    </row>
    <row r="56" customFormat="false" ht="90" hidden="false" customHeight="false" outlineLevel="0" collapsed="false">
      <c r="A56" s="43" t="s">
        <v>259</v>
      </c>
      <c r="B56" s="44" t="s">
        <v>260</v>
      </c>
      <c r="C56" s="46" t="s">
        <v>180</v>
      </c>
      <c r="D56" s="6" t="s">
        <v>220</v>
      </c>
      <c r="E56" s="6" t="s">
        <v>261</v>
      </c>
      <c r="F56" s="6" t="s">
        <v>262</v>
      </c>
      <c r="G56" s="45" t="n">
        <v>22692000</v>
      </c>
      <c r="H56" s="45" t="n">
        <v>14000000</v>
      </c>
      <c r="I56" s="45" t="n">
        <v>8692000</v>
      </c>
      <c r="J56" s="46" t="s">
        <v>53</v>
      </c>
      <c r="K56" s="47" t="s">
        <v>81</v>
      </c>
      <c r="L56" s="47" t="s">
        <v>54</v>
      </c>
      <c r="M56" s="47" t="s">
        <v>61</v>
      </c>
      <c r="N56" s="47" t="s">
        <v>55</v>
      </c>
      <c r="O56" s="48" t="s">
        <v>100</v>
      </c>
      <c r="P56" s="49" t="s">
        <v>56</v>
      </c>
      <c r="Q56" s="49" t="s">
        <v>56</v>
      </c>
      <c r="R56" s="49" t="s">
        <v>56</v>
      </c>
    </row>
    <row r="57" customFormat="false" ht="90" hidden="false" customHeight="false" outlineLevel="0" collapsed="false">
      <c r="A57" s="43" t="s">
        <v>263</v>
      </c>
      <c r="B57" s="44" t="s">
        <v>264</v>
      </c>
      <c r="C57" s="46" t="s">
        <v>180</v>
      </c>
      <c r="D57" s="6" t="s">
        <v>220</v>
      </c>
      <c r="E57" s="6" t="s">
        <v>265</v>
      </c>
      <c r="F57" s="6" t="s">
        <v>266</v>
      </c>
      <c r="G57" s="45" t="n">
        <v>17500000</v>
      </c>
      <c r="H57" s="45" t="n">
        <v>17500000</v>
      </c>
      <c r="I57" s="45" t="n">
        <v>0</v>
      </c>
      <c r="J57" s="46" t="s">
        <v>53</v>
      </c>
      <c r="K57" s="47" t="s">
        <v>81</v>
      </c>
      <c r="L57" s="47" t="s">
        <v>54</v>
      </c>
      <c r="M57" s="47" t="s">
        <v>61</v>
      </c>
      <c r="N57" s="47" t="s">
        <v>55</v>
      </c>
      <c r="O57" s="48" t="s">
        <v>100</v>
      </c>
      <c r="P57" s="49" t="s">
        <v>56</v>
      </c>
      <c r="Q57" s="49" t="s">
        <v>56</v>
      </c>
      <c r="R57" s="49" t="s">
        <v>56</v>
      </c>
    </row>
    <row r="58" customFormat="false" ht="90" hidden="false" customHeight="false" outlineLevel="0" collapsed="false">
      <c r="A58" s="61" t="s">
        <v>267</v>
      </c>
      <c r="B58" s="44" t="s">
        <v>58</v>
      </c>
      <c r="C58" s="46" t="s">
        <v>180</v>
      </c>
      <c r="D58" s="6" t="s">
        <v>268</v>
      </c>
      <c r="E58" s="6" t="s">
        <v>164</v>
      </c>
      <c r="F58" s="6" t="s">
        <v>269</v>
      </c>
      <c r="G58" s="45" t="n">
        <v>12500000</v>
      </c>
      <c r="H58" s="45" t="n">
        <v>12500000</v>
      </c>
      <c r="I58" s="45" t="n">
        <v>0</v>
      </c>
      <c r="J58" s="46" t="s">
        <v>53</v>
      </c>
      <c r="K58" s="47" t="s">
        <v>81</v>
      </c>
      <c r="L58" s="47" t="s">
        <v>55</v>
      </c>
      <c r="M58" s="47" t="s">
        <v>62</v>
      </c>
      <c r="N58" s="47" t="s">
        <v>92</v>
      </c>
      <c r="O58" s="48" t="s">
        <v>100</v>
      </c>
      <c r="P58" s="49" t="s">
        <v>56</v>
      </c>
      <c r="Q58" s="49" t="s">
        <v>56</v>
      </c>
      <c r="R58" s="49" t="s">
        <v>56</v>
      </c>
    </row>
    <row r="59" customFormat="false" ht="105" hidden="false" customHeight="false" outlineLevel="0" collapsed="false">
      <c r="A59" s="43" t="s">
        <v>270</v>
      </c>
      <c r="B59" s="44" t="s">
        <v>271</v>
      </c>
      <c r="C59" s="46" t="s">
        <v>180</v>
      </c>
      <c r="D59" s="6" t="s">
        <v>268</v>
      </c>
      <c r="E59" s="6" t="s">
        <v>164</v>
      </c>
      <c r="F59" s="6" t="s">
        <v>272</v>
      </c>
      <c r="G59" s="45" t="n">
        <v>19431962.52</v>
      </c>
      <c r="H59" s="45" t="n">
        <v>19431962.52</v>
      </c>
      <c r="I59" s="45" t="n">
        <v>0</v>
      </c>
      <c r="J59" s="46" t="s">
        <v>53</v>
      </c>
      <c r="K59" s="47" t="s">
        <v>81</v>
      </c>
      <c r="L59" s="47" t="s">
        <v>54</v>
      </c>
      <c r="M59" s="47" t="s">
        <v>54</v>
      </c>
      <c r="N59" s="47" t="s">
        <v>61</v>
      </c>
      <c r="O59" s="48" t="s">
        <v>195</v>
      </c>
      <c r="P59" s="49" t="s">
        <v>56</v>
      </c>
      <c r="Q59" s="49" t="s">
        <v>56</v>
      </c>
      <c r="R59" s="49" t="s">
        <v>56</v>
      </c>
    </row>
    <row r="60" customFormat="false" ht="60" hidden="false" customHeight="false" outlineLevel="0" collapsed="false">
      <c r="A60" s="43" t="s">
        <v>273</v>
      </c>
      <c r="B60" s="44" t="s">
        <v>274</v>
      </c>
      <c r="C60" s="6" t="s">
        <v>275</v>
      </c>
      <c r="D60" s="6" t="s">
        <v>276</v>
      </c>
      <c r="E60" s="6" t="s">
        <v>66</v>
      </c>
      <c r="F60" s="6" t="s">
        <v>277</v>
      </c>
      <c r="G60" s="45" t="n">
        <v>14000000</v>
      </c>
      <c r="H60" s="45" t="n">
        <v>14000000</v>
      </c>
      <c r="I60" s="45" t="n">
        <v>0</v>
      </c>
      <c r="J60" s="46" t="s">
        <v>51</v>
      </c>
      <c r="K60" s="47" t="s">
        <v>53</v>
      </c>
      <c r="L60" s="47" t="s">
        <v>61</v>
      </c>
      <c r="M60" s="47" t="s">
        <v>61</v>
      </c>
      <c r="N60" s="47" t="s">
        <v>55</v>
      </c>
      <c r="O60" s="48" t="s">
        <v>100</v>
      </c>
      <c r="P60" s="49" t="s">
        <v>56</v>
      </c>
      <c r="Q60" s="49" t="s">
        <v>56</v>
      </c>
      <c r="R60" s="49" t="s">
        <v>56</v>
      </c>
    </row>
    <row r="61" customFormat="false" ht="105" hidden="false" customHeight="false" outlineLevel="0" collapsed="false">
      <c r="A61" s="43" t="s">
        <v>278</v>
      </c>
      <c r="B61" s="44" t="s">
        <v>279</v>
      </c>
      <c r="C61" s="6" t="s">
        <v>275</v>
      </c>
      <c r="D61" s="6" t="s">
        <v>276</v>
      </c>
      <c r="E61" s="6" t="s">
        <v>280</v>
      </c>
      <c r="F61" s="6" t="s">
        <v>281</v>
      </c>
      <c r="G61" s="45" t="n">
        <v>3500000</v>
      </c>
      <c r="H61" s="45" t="n">
        <v>2000000</v>
      </c>
      <c r="I61" s="45" t="n">
        <v>1500000</v>
      </c>
      <c r="J61" s="46" t="s">
        <v>53</v>
      </c>
      <c r="K61" s="47" t="s">
        <v>53</v>
      </c>
      <c r="L61" s="47" t="s">
        <v>54</v>
      </c>
      <c r="M61" s="47" t="s">
        <v>61</v>
      </c>
      <c r="N61" s="47" t="s">
        <v>55</v>
      </c>
      <c r="O61" s="48" t="s">
        <v>82</v>
      </c>
      <c r="P61" s="49" t="s">
        <v>56</v>
      </c>
      <c r="Q61" s="49" t="s">
        <v>56</v>
      </c>
      <c r="R61" s="49" t="s">
        <v>56</v>
      </c>
    </row>
    <row r="62" customFormat="false" ht="45" hidden="false" customHeight="false" outlineLevel="0" collapsed="false">
      <c r="A62" s="43" t="s">
        <v>282</v>
      </c>
      <c r="B62" s="44" t="s">
        <v>283</v>
      </c>
      <c r="C62" s="6" t="s">
        <v>275</v>
      </c>
      <c r="D62" s="6" t="s">
        <v>276</v>
      </c>
      <c r="E62" s="6" t="s">
        <v>284</v>
      </c>
      <c r="F62" s="6" t="s">
        <v>285</v>
      </c>
      <c r="G62" s="45" t="n">
        <v>4000000</v>
      </c>
      <c r="H62" s="45" t="n">
        <v>4000000</v>
      </c>
      <c r="I62" s="45" t="n">
        <v>0</v>
      </c>
      <c r="J62" s="46" t="s">
        <v>52</v>
      </c>
      <c r="K62" s="47" t="s">
        <v>52</v>
      </c>
      <c r="L62" s="47" t="s">
        <v>54</v>
      </c>
      <c r="M62" s="47" t="s">
        <v>61</v>
      </c>
      <c r="N62" s="47" t="s">
        <v>55</v>
      </c>
      <c r="O62" s="48" t="s">
        <v>82</v>
      </c>
      <c r="P62" s="49" t="s">
        <v>56</v>
      </c>
      <c r="Q62" s="49" t="s">
        <v>56</v>
      </c>
      <c r="R62" s="49" t="s">
        <v>56</v>
      </c>
    </row>
    <row r="63" customFormat="false" ht="75" hidden="false" customHeight="false" outlineLevel="0" collapsed="false">
      <c r="A63" s="43" t="s">
        <v>286</v>
      </c>
      <c r="B63" s="44" t="s">
        <v>287</v>
      </c>
      <c r="C63" s="6" t="s">
        <v>275</v>
      </c>
      <c r="D63" s="6" t="s">
        <v>276</v>
      </c>
      <c r="E63" s="6" t="s">
        <v>288</v>
      </c>
      <c r="F63" s="6" t="s">
        <v>289</v>
      </c>
      <c r="G63" s="45" t="n">
        <v>2000000</v>
      </c>
      <c r="H63" s="45" t="n">
        <v>2000000</v>
      </c>
      <c r="I63" s="45" t="n">
        <v>0</v>
      </c>
      <c r="J63" s="46" t="s">
        <v>53</v>
      </c>
      <c r="K63" s="47" t="s">
        <v>53</v>
      </c>
      <c r="L63" s="47" t="s">
        <v>54</v>
      </c>
      <c r="M63" s="47" t="s">
        <v>61</v>
      </c>
      <c r="N63" s="47" t="s">
        <v>55</v>
      </c>
      <c r="O63" s="48" t="s">
        <v>195</v>
      </c>
      <c r="P63" s="49" t="s">
        <v>56</v>
      </c>
      <c r="Q63" s="49" t="s">
        <v>56</v>
      </c>
      <c r="R63" s="49" t="s">
        <v>56</v>
      </c>
    </row>
    <row r="64" customFormat="false" ht="60" hidden="false" customHeight="false" outlineLevel="0" collapsed="false">
      <c r="A64" s="61" t="s">
        <v>290</v>
      </c>
      <c r="B64" s="44" t="s">
        <v>291</v>
      </c>
      <c r="C64" s="6" t="s">
        <v>292</v>
      </c>
      <c r="D64" s="6" t="s">
        <v>293</v>
      </c>
      <c r="E64" s="6" t="s">
        <v>66</v>
      </c>
      <c r="F64" s="6" t="s">
        <v>294</v>
      </c>
      <c r="G64" s="45" t="n">
        <v>1000000</v>
      </c>
      <c r="H64" s="45" t="n">
        <v>1000000</v>
      </c>
      <c r="I64" s="45" t="n">
        <v>0</v>
      </c>
      <c r="J64" s="46" t="s">
        <v>53</v>
      </c>
      <c r="K64" s="47" t="s">
        <v>81</v>
      </c>
      <c r="L64" s="47" t="s">
        <v>54</v>
      </c>
      <c r="M64" s="47" t="s">
        <v>61</v>
      </c>
      <c r="N64" s="47" t="s">
        <v>55</v>
      </c>
      <c r="O64" s="48" t="s">
        <v>100</v>
      </c>
      <c r="P64" s="49" t="s">
        <v>56</v>
      </c>
      <c r="Q64" s="49" t="s">
        <v>56</v>
      </c>
      <c r="R64" s="49" t="s">
        <v>56</v>
      </c>
    </row>
    <row r="65" customFormat="false" ht="60" hidden="false" customHeight="false" outlineLevel="0" collapsed="false">
      <c r="A65" s="43" t="s">
        <v>295</v>
      </c>
      <c r="B65" s="44" t="s">
        <v>291</v>
      </c>
      <c r="C65" s="6" t="s">
        <v>292</v>
      </c>
      <c r="D65" s="6" t="s">
        <v>293</v>
      </c>
      <c r="E65" s="6" t="s">
        <v>66</v>
      </c>
      <c r="F65" s="6" t="s">
        <v>296</v>
      </c>
      <c r="G65" s="45" t="n">
        <v>10000000</v>
      </c>
      <c r="H65" s="45" t="n">
        <v>10000000</v>
      </c>
      <c r="I65" s="45" t="n">
        <v>0</v>
      </c>
      <c r="J65" s="46" t="s">
        <v>53</v>
      </c>
      <c r="K65" s="47" t="s">
        <v>81</v>
      </c>
      <c r="L65" s="47" t="s">
        <v>54</v>
      </c>
      <c r="M65" s="47" t="s">
        <v>61</v>
      </c>
      <c r="N65" s="47" t="s">
        <v>55</v>
      </c>
      <c r="O65" s="48" t="s">
        <v>100</v>
      </c>
      <c r="P65" s="49" t="s">
        <v>56</v>
      </c>
      <c r="Q65" s="49" t="s">
        <v>56</v>
      </c>
      <c r="R65" s="49" t="s">
        <v>56</v>
      </c>
    </row>
    <row r="66" customFormat="false" ht="60" hidden="false" customHeight="false" outlineLevel="0" collapsed="false">
      <c r="A66" s="43" t="s">
        <v>297</v>
      </c>
      <c r="B66" s="44" t="s">
        <v>298</v>
      </c>
      <c r="C66" s="6" t="s">
        <v>292</v>
      </c>
      <c r="D66" s="6" t="s">
        <v>299</v>
      </c>
      <c r="E66" s="6" t="s">
        <v>66</v>
      </c>
      <c r="F66" s="6" t="s">
        <v>300</v>
      </c>
      <c r="G66" s="45" t="n">
        <v>13000000</v>
      </c>
      <c r="H66" s="45" t="n">
        <v>12000000</v>
      </c>
      <c r="I66" s="45" t="n">
        <v>1000000</v>
      </c>
      <c r="J66" s="46"/>
      <c r="K66" s="47"/>
      <c r="L66" s="47" t="s">
        <v>52</v>
      </c>
      <c r="M66" s="46" t="s">
        <v>54</v>
      </c>
      <c r="N66" s="46" t="s">
        <v>61</v>
      </c>
      <c r="O66" s="48" t="s">
        <v>195</v>
      </c>
      <c r="P66" s="49" t="s">
        <v>56</v>
      </c>
      <c r="Q66" s="49" t="s">
        <v>56</v>
      </c>
      <c r="R66" s="49" t="s">
        <v>56</v>
      </c>
    </row>
    <row r="67" customFormat="false" ht="60" hidden="false" customHeight="false" outlineLevel="0" collapsed="false">
      <c r="A67" s="43" t="s">
        <v>301</v>
      </c>
      <c r="B67" s="44" t="s">
        <v>302</v>
      </c>
      <c r="C67" s="6" t="s">
        <v>292</v>
      </c>
      <c r="D67" s="6" t="s">
        <v>303</v>
      </c>
      <c r="E67" s="6" t="s">
        <v>304</v>
      </c>
      <c r="F67" s="6" t="s">
        <v>305</v>
      </c>
      <c r="G67" s="45" t="n">
        <v>10000000</v>
      </c>
      <c r="H67" s="45" t="n">
        <v>3000000</v>
      </c>
      <c r="I67" s="45" t="n">
        <v>7000000</v>
      </c>
      <c r="J67" s="46"/>
      <c r="K67" s="47"/>
      <c r="L67" s="47" t="s">
        <v>52</v>
      </c>
      <c r="M67" s="46" t="s">
        <v>54</v>
      </c>
      <c r="N67" s="46" t="s">
        <v>61</v>
      </c>
      <c r="O67" s="48" t="s">
        <v>82</v>
      </c>
      <c r="P67" s="49" t="s">
        <v>56</v>
      </c>
      <c r="Q67" s="49" t="s">
        <v>56</v>
      </c>
      <c r="R67" s="49" t="s">
        <v>56</v>
      </c>
    </row>
    <row r="68" customFormat="false" ht="75" hidden="false" customHeight="false" outlineLevel="0" collapsed="false">
      <c r="A68" s="43" t="s">
        <v>306</v>
      </c>
      <c r="B68" s="44" t="s">
        <v>307</v>
      </c>
      <c r="C68" s="63" t="s">
        <v>308</v>
      </c>
      <c r="D68" s="63" t="s">
        <v>309</v>
      </c>
      <c r="E68" s="6" t="s">
        <v>66</v>
      </c>
      <c r="F68" s="63" t="s">
        <v>310</v>
      </c>
      <c r="G68" s="45" t="n">
        <v>10000000</v>
      </c>
      <c r="H68" s="45" t="n">
        <v>10000000</v>
      </c>
      <c r="I68" s="45" t="n">
        <v>0</v>
      </c>
      <c r="J68" s="46" t="s">
        <v>52</v>
      </c>
      <c r="K68" s="47" t="s">
        <v>53</v>
      </c>
      <c r="L68" s="47" t="s">
        <v>54</v>
      </c>
      <c r="M68" s="47" t="s">
        <v>61</v>
      </c>
      <c r="N68" s="47" t="s">
        <v>61</v>
      </c>
      <c r="O68" s="48" t="s">
        <v>82</v>
      </c>
      <c r="P68" s="49" t="s">
        <v>56</v>
      </c>
      <c r="Q68" s="49" t="s">
        <v>56</v>
      </c>
      <c r="R68" s="49" t="s">
        <v>56</v>
      </c>
    </row>
    <row r="69" customFormat="false" ht="45" hidden="false" customHeight="false" outlineLevel="0" collapsed="false">
      <c r="A69" s="61" t="s">
        <v>311</v>
      </c>
      <c r="B69" s="64" t="s">
        <v>58</v>
      </c>
      <c r="C69" s="6" t="s">
        <v>312</v>
      </c>
      <c r="D69" s="6" t="s">
        <v>313</v>
      </c>
      <c r="E69" s="6" t="s">
        <v>314</v>
      </c>
      <c r="F69" s="6" t="s">
        <v>315</v>
      </c>
      <c r="G69" s="65" t="n">
        <v>15372385.77</v>
      </c>
      <c r="H69" s="65" t="n">
        <v>15372385.77</v>
      </c>
      <c r="I69" s="45" t="n">
        <v>0</v>
      </c>
      <c r="J69" s="46" t="s">
        <v>53</v>
      </c>
      <c r="K69" s="47" t="s">
        <v>53</v>
      </c>
      <c r="L69" s="47" t="s">
        <v>81</v>
      </c>
      <c r="M69" s="47" t="s">
        <v>81</v>
      </c>
      <c r="N69" s="47" t="s">
        <v>54</v>
      </c>
      <c r="O69" s="48" t="s">
        <v>87</v>
      </c>
      <c r="P69" s="49" t="s">
        <v>56</v>
      </c>
      <c r="Q69" s="49" t="s">
        <v>56</v>
      </c>
      <c r="R69" s="49" t="s">
        <v>56</v>
      </c>
    </row>
    <row r="70" s="53" customFormat="true" ht="15" hidden="false" customHeight="false" outlineLevel="0" collapsed="false">
      <c r="A70" s="66"/>
      <c r="B70" s="67"/>
      <c r="C70" s="67"/>
      <c r="D70" s="67"/>
      <c r="E70" s="67"/>
      <c r="F70" s="67"/>
      <c r="G70" s="68" t="n">
        <f aca="false">SUM(G4:G69)</f>
        <v>536970109.89</v>
      </c>
      <c r="H70" s="68" t="n">
        <f aca="false">SUM(H4:H69)</f>
        <v>400872385.77</v>
      </c>
      <c r="I70" s="68" t="n">
        <f aca="false">SUM(I4:I69)</f>
        <v>136097724.12</v>
      </c>
      <c r="J70" s="69"/>
      <c r="K70" s="70"/>
      <c r="L70" s="70"/>
      <c r="M70" s="70"/>
      <c r="N70" s="70"/>
      <c r="O70" s="70"/>
    </row>
    <row r="71" customFormat="false" ht="15.75" hidden="false" customHeight="false" outlineLevel="0" collapsed="false">
      <c r="A71" s="71"/>
      <c r="B71" s="10"/>
      <c r="C71" s="10"/>
      <c r="D71" s="10"/>
      <c r="E71" s="72"/>
      <c r="F71" s="10"/>
      <c r="G71" s="71"/>
      <c r="H71" s="71"/>
      <c r="I71" s="71"/>
      <c r="J71" s="71"/>
      <c r="K71" s="71"/>
      <c r="L71" s="71"/>
      <c r="M71" s="71"/>
      <c r="N71" s="71"/>
      <c r="O71" s="71"/>
    </row>
    <row r="72" customFormat="false" ht="15.75" hidden="false" customHeight="false" outlineLevel="0" collapsed="false">
      <c r="A72" s="71"/>
      <c r="B72" s="10"/>
      <c r="C72" s="10"/>
      <c r="D72" s="10"/>
      <c r="E72" s="72"/>
      <c r="F72" s="10"/>
      <c r="G72" s="71"/>
      <c r="H72" s="71"/>
      <c r="I72" s="71"/>
      <c r="J72" s="71"/>
      <c r="K72" s="71"/>
      <c r="L72" s="71"/>
      <c r="M72" s="71"/>
      <c r="N72" s="71"/>
      <c r="O72" s="71"/>
    </row>
    <row r="73" customFormat="false" ht="15.75" hidden="false" customHeight="false" outlineLevel="0" collapsed="false">
      <c r="A73" s="71"/>
      <c r="B73" s="10"/>
      <c r="C73" s="10"/>
      <c r="D73" s="10"/>
      <c r="E73" s="72"/>
      <c r="F73" s="10"/>
      <c r="G73" s="71"/>
      <c r="H73" s="71"/>
      <c r="I73" s="71"/>
      <c r="J73" s="71"/>
      <c r="K73" s="71"/>
      <c r="L73" s="71"/>
      <c r="M73" s="71"/>
      <c r="N73" s="71"/>
      <c r="O73" s="71"/>
    </row>
    <row r="74" customFormat="false" ht="15.75" hidden="false" customHeight="false" outlineLevel="0" collapsed="false">
      <c r="A74" s="71"/>
      <c r="B74" s="10"/>
      <c r="C74" s="10"/>
      <c r="D74" s="10"/>
      <c r="E74" s="72"/>
      <c r="F74" s="10"/>
      <c r="G74" s="71"/>
      <c r="H74" s="71"/>
      <c r="I74" s="71"/>
      <c r="J74" s="71"/>
      <c r="K74" s="71"/>
      <c r="L74" s="71"/>
      <c r="M74" s="71"/>
      <c r="N74" s="71"/>
      <c r="O74" s="71"/>
    </row>
    <row r="75" customFormat="false" ht="15.75" hidden="false" customHeight="false" outlineLevel="0" collapsed="false">
      <c r="A75" s="71"/>
      <c r="B75" s="10"/>
      <c r="C75" s="10"/>
      <c r="D75" s="10"/>
      <c r="E75" s="72"/>
      <c r="F75" s="10"/>
      <c r="G75" s="71"/>
      <c r="H75" s="71"/>
      <c r="I75" s="71"/>
      <c r="J75" s="71"/>
      <c r="K75" s="71"/>
      <c r="L75" s="71"/>
      <c r="M75" s="71"/>
      <c r="N75" s="71"/>
      <c r="O75" s="71"/>
    </row>
    <row r="76" customFormat="false" ht="15.75" hidden="false" customHeight="false" outlineLevel="0" collapsed="false">
      <c r="A76" s="71"/>
      <c r="B76" s="10"/>
      <c r="C76" s="10"/>
      <c r="D76" s="10"/>
      <c r="E76" s="72"/>
      <c r="F76" s="10"/>
      <c r="G76" s="71"/>
      <c r="H76" s="71"/>
      <c r="I76" s="71"/>
      <c r="J76" s="71"/>
      <c r="K76" s="71"/>
      <c r="L76" s="71"/>
      <c r="M76" s="71"/>
      <c r="N76" s="71"/>
      <c r="O76" s="71"/>
    </row>
    <row r="77" customFormat="false" ht="15.75" hidden="false" customHeight="false" outlineLevel="0" collapsed="false">
      <c r="A77" s="71"/>
      <c r="B77" s="10"/>
      <c r="C77" s="10"/>
      <c r="D77" s="10"/>
      <c r="E77" s="72"/>
      <c r="F77" s="10"/>
      <c r="G77" s="71"/>
      <c r="H77" s="71"/>
      <c r="I77" s="71"/>
      <c r="J77" s="71"/>
      <c r="K77" s="71"/>
      <c r="L77" s="71"/>
      <c r="M77" s="71"/>
      <c r="N77" s="71"/>
      <c r="O77" s="71"/>
    </row>
    <row r="78" customFormat="false" ht="15.75" hidden="false" customHeight="false" outlineLevel="0" collapsed="false">
      <c r="A78" s="71"/>
      <c r="B78" s="10"/>
      <c r="C78" s="10"/>
      <c r="D78" s="10"/>
      <c r="E78" s="72"/>
      <c r="F78" s="10"/>
      <c r="G78" s="71"/>
      <c r="H78" s="71"/>
      <c r="I78" s="71"/>
      <c r="J78" s="71"/>
      <c r="K78" s="71"/>
      <c r="L78" s="71"/>
      <c r="M78" s="71"/>
      <c r="N78" s="71"/>
      <c r="O78" s="71"/>
    </row>
    <row r="79" customFormat="false" ht="15.75" hidden="false" customHeight="false" outlineLevel="0" collapsed="false">
      <c r="A79" s="71"/>
      <c r="B79" s="10"/>
      <c r="C79" s="10"/>
      <c r="D79" s="10"/>
      <c r="E79" s="72"/>
      <c r="F79" s="10"/>
      <c r="G79" s="71"/>
      <c r="H79" s="71"/>
      <c r="I79" s="71"/>
      <c r="J79" s="71"/>
      <c r="K79" s="71"/>
      <c r="L79" s="71"/>
      <c r="M79" s="71"/>
      <c r="N79" s="71"/>
      <c r="O79" s="71"/>
    </row>
    <row r="80" customFormat="false" ht="15.75" hidden="false" customHeight="false" outlineLevel="0" collapsed="false">
      <c r="A80" s="71"/>
      <c r="B80" s="10"/>
      <c r="C80" s="10"/>
      <c r="D80" s="10"/>
      <c r="E80" s="72"/>
      <c r="F80" s="10"/>
      <c r="G80" s="71"/>
      <c r="H80" s="71"/>
      <c r="I80" s="71"/>
      <c r="J80" s="71"/>
      <c r="K80" s="71"/>
      <c r="L80" s="71"/>
      <c r="M80" s="71"/>
      <c r="N80" s="71"/>
      <c r="O80" s="71"/>
    </row>
    <row r="81" customFormat="false" ht="15.75" hidden="false" customHeight="false" outlineLevel="0" collapsed="false">
      <c r="A81" s="71"/>
      <c r="B81" s="10"/>
      <c r="C81" s="10"/>
      <c r="D81" s="10"/>
      <c r="E81" s="72"/>
      <c r="F81" s="10"/>
      <c r="G81" s="71"/>
      <c r="H81" s="71"/>
      <c r="I81" s="71"/>
      <c r="J81" s="71"/>
      <c r="K81" s="71"/>
      <c r="L81" s="71"/>
      <c r="M81" s="71"/>
      <c r="N81" s="71"/>
      <c r="O81" s="71"/>
    </row>
    <row r="82" customFormat="false" ht="15.75" hidden="false" customHeight="false" outlineLevel="0" collapsed="false">
      <c r="A82" s="71"/>
      <c r="B82" s="10"/>
      <c r="C82" s="10"/>
      <c r="D82" s="10"/>
      <c r="E82" s="72"/>
      <c r="F82" s="10"/>
      <c r="G82" s="71"/>
      <c r="H82" s="71"/>
      <c r="I82" s="71"/>
      <c r="J82" s="71"/>
      <c r="K82" s="71"/>
      <c r="L82" s="71"/>
      <c r="M82" s="71"/>
      <c r="N82" s="71"/>
      <c r="O82" s="71"/>
    </row>
    <row r="83" customFormat="false" ht="15.75" hidden="false" customHeight="false" outlineLevel="0" collapsed="false">
      <c r="A83" s="71"/>
      <c r="B83" s="10"/>
      <c r="C83" s="10"/>
      <c r="D83" s="10"/>
      <c r="E83" s="72"/>
      <c r="F83" s="10"/>
      <c r="G83" s="71"/>
      <c r="H83" s="71"/>
      <c r="I83" s="71"/>
      <c r="J83" s="71"/>
      <c r="K83" s="71"/>
      <c r="L83" s="71"/>
      <c r="M83" s="71"/>
      <c r="N83" s="71"/>
      <c r="O83" s="71"/>
    </row>
    <row r="84" customFormat="false" ht="15.75" hidden="false" customHeight="false" outlineLevel="0" collapsed="false">
      <c r="A84" s="71"/>
      <c r="B84" s="10"/>
      <c r="C84" s="10"/>
      <c r="D84" s="10"/>
      <c r="E84" s="72"/>
      <c r="F84" s="10"/>
      <c r="G84" s="71"/>
      <c r="H84" s="71"/>
      <c r="I84" s="71"/>
      <c r="J84" s="71"/>
      <c r="K84" s="71"/>
      <c r="L84" s="71"/>
      <c r="M84" s="71"/>
      <c r="N84" s="71"/>
      <c r="O84" s="71"/>
    </row>
    <row r="85" customFormat="false" ht="15.75" hidden="false" customHeight="false" outlineLevel="0" collapsed="false">
      <c r="A85" s="71"/>
      <c r="B85" s="10"/>
      <c r="C85" s="10"/>
      <c r="D85" s="10"/>
      <c r="E85" s="72"/>
      <c r="F85" s="10"/>
      <c r="G85" s="71"/>
      <c r="H85" s="71"/>
      <c r="I85" s="71"/>
      <c r="J85" s="71"/>
      <c r="K85" s="71"/>
      <c r="L85" s="71"/>
      <c r="M85" s="71"/>
      <c r="N85" s="71"/>
      <c r="O85" s="71"/>
    </row>
    <row r="86" customFormat="false" ht="15.75" hidden="false" customHeight="false" outlineLevel="0" collapsed="false">
      <c r="A86" s="71"/>
      <c r="B86" s="10"/>
      <c r="C86" s="10"/>
      <c r="D86" s="10"/>
      <c r="E86" s="72"/>
      <c r="F86" s="10"/>
      <c r="G86" s="71"/>
      <c r="H86" s="71"/>
      <c r="I86" s="71"/>
      <c r="J86" s="71"/>
      <c r="K86" s="71"/>
      <c r="L86" s="71"/>
      <c r="M86" s="71"/>
      <c r="N86" s="71"/>
      <c r="O86" s="71"/>
    </row>
    <row r="87" customFormat="false" ht="15.75" hidden="false" customHeight="false" outlineLevel="0" collapsed="false">
      <c r="A87" s="71"/>
      <c r="B87" s="10"/>
      <c r="C87" s="10"/>
      <c r="D87" s="10"/>
      <c r="E87" s="72"/>
      <c r="F87" s="10"/>
      <c r="G87" s="71"/>
      <c r="H87" s="71"/>
      <c r="I87" s="71"/>
      <c r="J87" s="71"/>
      <c r="K87" s="71"/>
      <c r="L87" s="71"/>
      <c r="M87" s="71"/>
      <c r="N87" s="71"/>
      <c r="O87" s="71"/>
    </row>
    <row r="88" customFormat="false" ht="15.75" hidden="false" customHeight="false" outlineLevel="0" collapsed="false">
      <c r="A88" s="71"/>
      <c r="B88" s="10"/>
      <c r="C88" s="10"/>
      <c r="D88" s="10"/>
      <c r="E88" s="72"/>
      <c r="F88" s="10"/>
      <c r="G88" s="71"/>
      <c r="H88" s="71"/>
      <c r="I88" s="71"/>
      <c r="J88" s="71"/>
      <c r="K88" s="71"/>
      <c r="L88" s="71"/>
      <c r="M88" s="71"/>
      <c r="N88" s="71"/>
      <c r="O88" s="71"/>
    </row>
    <row r="89" customFormat="false" ht="15.75" hidden="false" customHeight="false" outlineLevel="0" collapsed="false">
      <c r="A89" s="71"/>
      <c r="B89" s="10"/>
      <c r="C89" s="10"/>
      <c r="D89" s="10"/>
      <c r="E89" s="72"/>
      <c r="F89" s="10"/>
      <c r="G89" s="71"/>
      <c r="H89" s="71"/>
      <c r="I89" s="71"/>
      <c r="J89" s="71"/>
      <c r="K89" s="71"/>
      <c r="L89" s="71"/>
      <c r="M89" s="71"/>
      <c r="N89" s="71"/>
      <c r="O89" s="71"/>
    </row>
    <row r="90" customFormat="false" ht="15.75" hidden="false" customHeight="false" outlineLevel="0" collapsed="false">
      <c r="A90" s="71"/>
      <c r="B90" s="10"/>
      <c r="C90" s="10"/>
      <c r="D90" s="10"/>
      <c r="E90" s="72"/>
      <c r="F90" s="10"/>
      <c r="G90" s="71"/>
      <c r="H90" s="71"/>
      <c r="I90" s="71"/>
      <c r="J90" s="71"/>
      <c r="K90" s="71"/>
      <c r="L90" s="71"/>
      <c r="M90" s="71"/>
      <c r="N90" s="71"/>
      <c r="O90" s="71"/>
    </row>
    <row r="91" customFormat="false" ht="15.75" hidden="false" customHeight="false" outlineLevel="0" collapsed="false">
      <c r="A91" s="71"/>
      <c r="B91" s="10"/>
      <c r="C91" s="10"/>
      <c r="D91" s="10"/>
      <c r="E91" s="72"/>
      <c r="F91" s="10"/>
      <c r="G91" s="71"/>
      <c r="H91" s="71"/>
      <c r="I91" s="71"/>
      <c r="J91" s="71"/>
      <c r="K91" s="71"/>
      <c r="L91" s="71"/>
      <c r="M91" s="71"/>
      <c r="N91" s="71"/>
      <c r="O91" s="71"/>
    </row>
    <row r="92" customFormat="false" ht="15.75" hidden="false" customHeight="false" outlineLevel="0" collapsed="false">
      <c r="A92" s="71"/>
      <c r="B92" s="10"/>
      <c r="C92" s="10"/>
      <c r="D92" s="10"/>
      <c r="E92" s="72"/>
      <c r="F92" s="10"/>
      <c r="G92" s="71"/>
      <c r="H92" s="71"/>
      <c r="I92" s="71"/>
      <c r="J92" s="71"/>
      <c r="K92" s="71"/>
      <c r="L92" s="71"/>
      <c r="M92" s="71"/>
      <c r="N92" s="71"/>
      <c r="O92" s="71"/>
    </row>
    <row r="93" customFormat="false" ht="15.75" hidden="false" customHeight="false" outlineLevel="0" collapsed="false">
      <c r="A93" s="71"/>
      <c r="B93" s="10"/>
      <c r="C93" s="10"/>
      <c r="D93" s="10"/>
      <c r="E93" s="72"/>
      <c r="F93" s="10"/>
      <c r="G93" s="71"/>
      <c r="H93" s="71"/>
      <c r="I93" s="71"/>
      <c r="J93" s="71"/>
      <c r="K93" s="71"/>
      <c r="L93" s="71"/>
      <c r="M93" s="71"/>
      <c r="N93" s="71"/>
      <c r="O93" s="71"/>
    </row>
    <row r="94" customFormat="false" ht="15.75" hidden="false" customHeight="false" outlineLevel="0" collapsed="false">
      <c r="A94" s="71"/>
      <c r="B94" s="10"/>
      <c r="C94" s="10"/>
      <c r="D94" s="10"/>
      <c r="E94" s="72"/>
      <c r="F94" s="10"/>
      <c r="G94" s="71"/>
      <c r="H94" s="71"/>
      <c r="I94" s="71"/>
      <c r="J94" s="71"/>
      <c r="K94" s="71"/>
      <c r="L94" s="71"/>
      <c r="M94" s="71"/>
      <c r="N94" s="71"/>
      <c r="O94" s="71"/>
    </row>
    <row r="95" customFormat="false" ht="15.75" hidden="false" customHeight="false" outlineLevel="0" collapsed="false">
      <c r="A95" s="71"/>
      <c r="B95" s="10"/>
      <c r="C95" s="10"/>
      <c r="D95" s="10"/>
      <c r="E95" s="72"/>
      <c r="F95" s="10"/>
      <c r="G95" s="71"/>
      <c r="H95" s="71"/>
      <c r="I95" s="71"/>
      <c r="J95" s="71"/>
      <c r="K95" s="71"/>
      <c r="L95" s="71"/>
      <c r="M95" s="71"/>
      <c r="N95" s="71"/>
      <c r="O95" s="71"/>
    </row>
    <row r="96" customFormat="false" ht="15.75" hidden="false" customHeight="false" outlineLevel="0" collapsed="false">
      <c r="A96" s="71"/>
      <c r="B96" s="10"/>
      <c r="C96" s="10"/>
      <c r="D96" s="10"/>
      <c r="E96" s="72"/>
      <c r="F96" s="10"/>
      <c r="G96" s="71"/>
      <c r="H96" s="71"/>
      <c r="I96" s="71"/>
      <c r="J96" s="71"/>
      <c r="K96" s="71"/>
      <c r="L96" s="71"/>
      <c r="M96" s="71"/>
      <c r="N96" s="71"/>
      <c r="O96" s="71"/>
    </row>
    <row r="97" customFormat="false" ht="15.75" hidden="false" customHeight="false" outlineLevel="0" collapsed="false">
      <c r="A97" s="71"/>
      <c r="B97" s="10"/>
      <c r="C97" s="10"/>
      <c r="D97" s="10"/>
      <c r="E97" s="72"/>
      <c r="F97" s="10"/>
      <c r="G97" s="71"/>
      <c r="H97" s="71"/>
      <c r="I97" s="71"/>
      <c r="J97" s="71"/>
      <c r="K97" s="71"/>
      <c r="L97" s="71"/>
      <c r="M97" s="71"/>
      <c r="N97" s="71"/>
      <c r="O97" s="71"/>
    </row>
    <row r="98" customFormat="false" ht="15.75" hidden="false" customHeight="false" outlineLevel="0" collapsed="false">
      <c r="A98" s="71"/>
      <c r="B98" s="10"/>
      <c r="C98" s="10"/>
      <c r="D98" s="10"/>
      <c r="E98" s="72"/>
      <c r="F98" s="10"/>
      <c r="G98" s="71"/>
      <c r="H98" s="71"/>
      <c r="I98" s="71"/>
      <c r="J98" s="71"/>
      <c r="K98" s="71"/>
      <c r="L98" s="71"/>
      <c r="M98" s="71"/>
      <c r="N98" s="71"/>
      <c r="O98" s="71"/>
    </row>
    <row r="99" customFormat="false" ht="15.75" hidden="false" customHeight="false" outlineLevel="0" collapsed="false">
      <c r="A99" s="71"/>
      <c r="B99" s="10"/>
      <c r="C99" s="10"/>
      <c r="D99" s="10"/>
      <c r="E99" s="72"/>
      <c r="F99" s="10"/>
      <c r="G99" s="71"/>
      <c r="H99" s="71"/>
      <c r="I99" s="71"/>
      <c r="J99" s="71"/>
      <c r="K99" s="71"/>
      <c r="L99" s="71"/>
      <c r="M99" s="71"/>
      <c r="N99" s="71"/>
      <c r="O99" s="71"/>
    </row>
    <row r="100" customFormat="false" ht="15.75" hidden="false" customHeight="false" outlineLevel="0" collapsed="false">
      <c r="A100" s="71"/>
      <c r="B100" s="10"/>
      <c r="C100" s="10"/>
      <c r="D100" s="10"/>
      <c r="E100" s="72"/>
      <c r="F100" s="10"/>
      <c r="G100" s="71"/>
      <c r="H100" s="71"/>
      <c r="I100" s="71"/>
      <c r="J100" s="71"/>
      <c r="K100" s="71"/>
      <c r="L100" s="71"/>
      <c r="M100" s="71"/>
      <c r="N100" s="71"/>
      <c r="O100" s="71"/>
    </row>
    <row r="101" customFormat="false" ht="15.75" hidden="false" customHeight="false" outlineLevel="0" collapsed="false">
      <c r="A101" s="71"/>
      <c r="B101" s="10"/>
      <c r="C101" s="10"/>
      <c r="D101" s="10"/>
      <c r="E101" s="72"/>
      <c r="F101" s="10"/>
      <c r="G101" s="71"/>
      <c r="H101" s="71"/>
      <c r="I101" s="71"/>
      <c r="J101" s="71"/>
      <c r="K101" s="71"/>
      <c r="L101" s="71"/>
      <c r="M101" s="71"/>
      <c r="N101" s="71"/>
      <c r="O101" s="71"/>
    </row>
    <row r="102" customFormat="false" ht="15.75" hidden="false" customHeight="false" outlineLevel="0" collapsed="false">
      <c r="A102" s="71"/>
      <c r="B102" s="10"/>
      <c r="C102" s="10"/>
      <c r="D102" s="10"/>
      <c r="E102" s="72"/>
      <c r="F102" s="10"/>
      <c r="G102" s="71"/>
      <c r="H102" s="71"/>
      <c r="I102" s="71"/>
      <c r="J102" s="71"/>
      <c r="K102" s="71"/>
      <c r="L102" s="71"/>
      <c r="M102" s="71"/>
      <c r="N102" s="71"/>
      <c r="O102" s="71"/>
    </row>
    <row r="103" customFormat="false" ht="15.75" hidden="false" customHeight="false" outlineLevel="0" collapsed="false">
      <c r="A103" s="71"/>
      <c r="B103" s="10"/>
      <c r="C103" s="10"/>
      <c r="D103" s="10"/>
      <c r="E103" s="72"/>
      <c r="F103" s="10"/>
      <c r="G103" s="71"/>
      <c r="H103" s="71"/>
      <c r="I103" s="71"/>
      <c r="J103" s="71"/>
      <c r="K103" s="71"/>
      <c r="L103" s="71"/>
      <c r="M103" s="71"/>
      <c r="N103" s="71"/>
      <c r="O103" s="71"/>
    </row>
    <row r="104" customFormat="false" ht="15.75" hidden="false" customHeight="false" outlineLevel="0" collapsed="false">
      <c r="A104" s="71"/>
      <c r="B104" s="10"/>
      <c r="C104" s="10"/>
      <c r="D104" s="10"/>
      <c r="E104" s="72"/>
      <c r="F104" s="10"/>
      <c r="G104" s="71"/>
      <c r="H104" s="71"/>
      <c r="I104" s="71"/>
      <c r="J104" s="71"/>
      <c r="K104" s="71"/>
      <c r="L104" s="71"/>
      <c r="M104" s="71"/>
      <c r="N104" s="71"/>
      <c r="O104" s="71"/>
    </row>
    <row r="105" customFormat="false" ht="15.75" hidden="false" customHeight="false" outlineLevel="0" collapsed="false">
      <c r="A105" s="71"/>
      <c r="B105" s="10"/>
      <c r="C105" s="10"/>
      <c r="D105" s="10"/>
      <c r="E105" s="72"/>
      <c r="F105" s="10"/>
      <c r="G105" s="71"/>
      <c r="H105" s="71"/>
      <c r="I105" s="71"/>
      <c r="J105" s="71"/>
      <c r="K105" s="71"/>
      <c r="L105" s="71"/>
      <c r="M105" s="71"/>
      <c r="N105" s="71"/>
      <c r="O105" s="71"/>
    </row>
    <row r="106" customFormat="false" ht="15.75" hidden="false" customHeight="false" outlineLevel="0" collapsed="false">
      <c r="A106" s="71"/>
      <c r="B106" s="10"/>
      <c r="C106" s="10"/>
      <c r="D106" s="10"/>
      <c r="E106" s="72"/>
      <c r="F106" s="10"/>
      <c r="G106" s="71"/>
      <c r="H106" s="71"/>
      <c r="I106" s="71"/>
      <c r="J106" s="71"/>
      <c r="K106" s="71"/>
      <c r="L106" s="71"/>
      <c r="M106" s="71"/>
      <c r="N106" s="71"/>
      <c r="O106" s="71"/>
    </row>
    <row r="107" customFormat="false" ht="15.75" hidden="false" customHeight="false" outlineLevel="0" collapsed="false">
      <c r="A107" s="71"/>
      <c r="B107" s="10"/>
      <c r="C107" s="10"/>
      <c r="D107" s="10"/>
      <c r="E107" s="72"/>
      <c r="F107" s="10"/>
      <c r="G107" s="71"/>
      <c r="H107" s="71"/>
      <c r="I107" s="71"/>
      <c r="J107" s="71"/>
      <c r="K107" s="71"/>
      <c r="L107" s="71"/>
      <c r="M107" s="71"/>
      <c r="N107" s="71"/>
      <c r="O107" s="71"/>
    </row>
    <row r="108" customFormat="false" ht="15.75" hidden="false" customHeight="false" outlineLevel="0" collapsed="false">
      <c r="A108" s="71"/>
      <c r="B108" s="10"/>
      <c r="C108" s="10"/>
      <c r="D108" s="10"/>
      <c r="E108" s="72"/>
      <c r="F108" s="10"/>
      <c r="G108" s="71"/>
      <c r="H108" s="71"/>
      <c r="I108" s="71"/>
      <c r="J108" s="71"/>
      <c r="K108" s="71"/>
      <c r="L108" s="71"/>
      <c r="M108" s="71"/>
      <c r="N108" s="71"/>
      <c r="O108" s="71"/>
    </row>
    <row r="109" customFormat="false" ht="15.75" hidden="false" customHeight="false" outlineLevel="0" collapsed="false">
      <c r="A109" s="71"/>
      <c r="B109" s="10"/>
      <c r="C109" s="10"/>
      <c r="D109" s="10"/>
      <c r="E109" s="72"/>
      <c r="F109" s="10"/>
      <c r="G109" s="71"/>
      <c r="H109" s="71"/>
      <c r="I109" s="71"/>
      <c r="J109" s="71"/>
      <c r="K109" s="71"/>
      <c r="L109" s="71"/>
      <c r="M109" s="71"/>
      <c r="N109" s="71"/>
      <c r="O109" s="71"/>
    </row>
    <row r="110" customFormat="false" ht="15.75" hidden="false" customHeight="false" outlineLevel="0" collapsed="false">
      <c r="A110" s="71"/>
      <c r="B110" s="10"/>
      <c r="C110" s="10"/>
      <c r="D110" s="10"/>
      <c r="E110" s="72"/>
      <c r="F110" s="10"/>
      <c r="G110" s="71"/>
      <c r="H110" s="71"/>
      <c r="I110" s="71"/>
      <c r="J110" s="71"/>
      <c r="K110" s="71"/>
      <c r="L110" s="71"/>
      <c r="M110" s="71"/>
      <c r="N110" s="71"/>
      <c r="O110" s="71"/>
    </row>
    <row r="111" customFormat="false" ht="15.75" hidden="false" customHeight="false" outlineLevel="0" collapsed="false">
      <c r="A111" s="71"/>
      <c r="B111" s="10"/>
      <c r="C111" s="10"/>
      <c r="D111" s="10"/>
      <c r="E111" s="72"/>
      <c r="F111" s="10"/>
      <c r="G111" s="71"/>
      <c r="H111" s="71"/>
      <c r="I111" s="71"/>
      <c r="J111" s="71"/>
      <c r="K111" s="71"/>
      <c r="L111" s="71"/>
      <c r="M111" s="71"/>
      <c r="N111" s="71"/>
      <c r="O111" s="71"/>
    </row>
    <row r="112" customFormat="false" ht="15.75" hidden="false" customHeight="false" outlineLevel="0" collapsed="false">
      <c r="A112" s="71"/>
      <c r="B112" s="10"/>
      <c r="C112" s="10"/>
      <c r="D112" s="10"/>
      <c r="E112" s="72"/>
      <c r="F112" s="10"/>
      <c r="G112" s="71"/>
      <c r="H112" s="71"/>
      <c r="I112" s="71"/>
      <c r="J112" s="71"/>
      <c r="K112" s="71"/>
      <c r="L112" s="71"/>
      <c r="M112" s="71"/>
      <c r="N112" s="71"/>
      <c r="O112" s="71"/>
    </row>
    <row r="113" customFormat="false" ht="15.75" hidden="false" customHeight="false" outlineLevel="0" collapsed="false">
      <c r="A113" s="71"/>
      <c r="B113" s="10"/>
      <c r="C113" s="10"/>
      <c r="D113" s="10"/>
      <c r="E113" s="72"/>
      <c r="F113" s="10"/>
      <c r="G113" s="71"/>
      <c r="H113" s="71"/>
      <c r="I113" s="71"/>
      <c r="J113" s="71"/>
      <c r="K113" s="71"/>
      <c r="L113" s="71"/>
      <c r="M113" s="71"/>
      <c r="N113" s="71"/>
      <c r="O113" s="71"/>
    </row>
    <row r="114" customFormat="false" ht="15.75" hidden="false" customHeight="false" outlineLevel="0" collapsed="false">
      <c r="A114" s="71"/>
      <c r="B114" s="10"/>
      <c r="C114" s="10"/>
      <c r="D114" s="10"/>
      <c r="E114" s="72"/>
      <c r="F114" s="10"/>
      <c r="G114" s="71"/>
      <c r="H114" s="71"/>
      <c r="I114" s="71"/>
      <c r="J114" s="71"/>
      <c r="K114" s="71"/>
      <c r="L114" s="71"/>
      <c r="M114" s="71"/>
      <c r="N114" s="71"/>
      <c r="O114" s="71"/>
    </row>
    <row r="115" customFormat="false" ht="15.75" hidden="false" customHeight="false" outlineLevel="0" collapsed="false">
      <c r="A115" s="71"/>
      <c r="B115" s="10"/>
      <c r="C115" s="10"/>
      <c r="D115" s="10"/>
      <c r="E115" s="72"/>
      <c r="F115" s="10"/>
      <c r="G115" s="71"/>
      <c r="H115" s="71"/>
      <c r="I115" s="71"/>
      <c r="J115" s="71"/>
      <c r="K115" s="71"/>
      <c r="L115" s="71"/>
      <c r="M115" s="71"/>
      <c r="N115" s="71"/>
      <c r="O115" s="71"/>
    </row>
    <row r="116" customFormat="false" ht="15.75" hidden="false" customHeight="false" outlineLevel="0" collapsed="false">
      <c r="A116" s="71"/>
      <c r="B116" s="10"/>
      <c r="C116" s="10"/>
      <c r="D116" s="10"/>
      <c r="E116" s="72"/>
      <c r="F116" s="10"/>
      <c r="G116" s="71"/>
      <c r="H116" s="71"/>
      <c r="I116" s="71"/>
      <c r="J116" s="71"/>
      <c r="K116" s="71"/>
      <c r="L116" s="71"/>
      <c r="M116" s="71"/>
      <c r="N116" s="71"/>
      <c r="O116" s="71"/>
    </row>
    <row r="117" customFormat="false" ht="15.75" hidden="false" customHeight="false" outlineLevel="0" collapsed="false">
      <c r="A117" s="71"/>
      <c r="B117" s="10"/>
      <c r="C117" s="10"/>
      <c r="D117" s="10"/>
      <c r="E117" s="72"/>
      <c r="F117" s="10"/>
      <c r="G117" s="71"/>
      <c r="H117" s="71"/>
      <c r="I117" s="71"/>
      <c r="J117" s="71"/>
      <c r="K117" s="71"/>
      <c r="L117" s="71"/>
      <c r="M117" s="71"/>
      <c r="N117" s="71"/>
      <c r="O117" s="71"/>
    </row>
    <row r="118" customFormat="false" ht="15.75" hidden="false" customHeight="false" outlineLevel="0" collapsed="false">
      <c r="A118" s="71"/>
      <c r="B118" s="10"/>
      <c r="C118" s="10"/>
      <c r="D118" s="10"/>
      <c r="E118" s="72"/>
      <c r="F118" s="10"/>
      <c r="G118" s="71"/>
      <c r="H118" s="71"/>
      <c r="I118" s="71"/>
      <c r="J118" s="71"/>
      <c r="K118" s="71"/>
      <c r="L118" s="71"/>
      <c r="M118" s="71"/>
      <c r="N118" s="71"/>
      <c r="O118" s="71"/>
    </row>
    <row r="119" customFormat="false" ht="15.75" hidden="false" customHeight="false" outlineLevel="0" collapsed="false">
      <c r="A119" s="71"/>
      <c r="B119" s="10"/>
      <c r="C119" s="10"/>
      <c r="D119" s="10"/>
      <c r="E119" s="72"/>
      <c r="F119" s="10"/>
      <c r="G119" s="71"/>
      <c r="H119" s="71"/>
      <c r="I119" s="71"/>
      <c r="J119" s="71"/>
      <c r="K119" s="71"/>
      <c r="L119" s="71"/>
      <c r="M119" s="71"/>
      <c r="N119" s="71"/>
      <c r="O119" s="71"/>
    </row>
    <row r="120" customFormat="false" ht="15.75" hidden="false" customHeight="false" outlineLevel="0" collapsed="false">
      <c r="A120" s="71"/>
      <c r="B120" s="10"/>
      <c r="C120" s="10"/>
      <c r="D120" s="10"/>
      <c r="E120" s="72"/>
      <c r="F120" s="10"/>
      <c r="G120" s="71"/>
      <c r="H120" s="71"/>
      <c r="I120" s="71"/>
      <c r="J120" s="71"/>
      <c r="K120" s="71"/>
      <c r="L120" s="71"/>
      <c r="M120" s="71"/>
      <c r="N120" s="71"/>
      <c r="O120" s="71"/>
    </row>
    <row r="121" customFormat="false" ht="15.75" hidden="false" customHeight="false" outlineLevel="0" collapsed="false">
      <c r="A121" s="71"/>
      <c r="B121" s="10"/>
      <c r="C121" s="10"/>
      <c r="D121" s="10"/>
      <c r="E121" s="72"/>
      <c r="F121" s="10"/>
      <c r="G121" s="71"/>
      <c r="H121" s="71"/>
      <c r="I121" s="71"/>
      <c r="J121" s="71"/>
      <c r="K121" s="71"/>
      <c r="L121" s="71"/>
      <c r="M121" s="71"/>
      <c r="N121" s="71"/>
      <c r="O121" s="71"/>
    </row>
    <row r="122" customFormat="false" ht="15.75" hidden="false" customHeight="false" outlineLevel="0" collapsed="false">
      <c r="A122" s="71"/>
      <c r="B122" s="10"/>
      <c r="C122" s="10"/>
      <c r="D122" s="10"/>
      <c r="E122" s="72"/>
      <c r="F122" s="10"/>
      <c r="G122" s="71"/>
      <c r="H122" s="71"/>
      <c r="I122" s="71"/>
      <c r="J122" s="71"/>
      <c r="K122" s="71"/>
      <c r="L122" s="71"/>
      <c r="M122" s="71"/>
      <c r="N122" s="71"/>
      <c r="O122" s="71"/>
    </row>
    <row r="123" customFormat="false" ht="15.75" hidden="false" customHeight="false" outlineLevel="0" collapsed="false">
      <c r="A123" s="71"/>
      <c r="B123" s="10"/>
      <c r="C123" s="10"/>
      <c r="D123" s="10"/>
      <c r="E123" s="72"/>
      <c r="F123" s="10"/>
      <c r="G123" s="71"/>
      <c r="H123" s="71"/>
      <c r="I123" s="71"/>
      <c r="J123" s="71"/>
      <c r="K123" s="71"/>
      <c r="L123" s="71"/>
      <c r="M123" s="71"/>
      <c r="N123" s="71"/>
      <c r="O123" s="71"/>
    </row>
    <row r="124" customFormat="false" ht="15.75" hidden="false" customHeight="false" outlineLevel="0" collapsed="false">
      <c r="A124" s="71"/>
      <c r="B124" s="10"/>
      <c r="C124" s="10"/>
      <c r="D124" s="10"/>
      <c r="E124" s="72"/>
      <c r="F124" s="10"/>
      <c r="G124" s="71"/>
      <c r="H124" s="71"/>
      <c r="I124" s="71"/>
      <c r="J124" s="71"/>
      <c r="K124" s="71"/>
      <c r="L124" s="71"/>
      <c r="M124" s="71"/>
      <c r="N124" s="71"/>
      <c r="O124" s="71"/>
    </row>
    <row r="125" customFormat="false" ht="15.75" hidden="false" customHeight="false" outlineLevel="0" collapsed="false">
      <c r="A125" s="71"/>
      <c r="B125" s="10"/>
      <c r="C125" s="10"/>
      <c r="D125" s="10"/>
      <c r="E125" s="72"/>
      <c r="F125" s="10"/>
      <c r="G125" s="71"/>
      <c r="H125" s="71"/>
      <c r="I125" s="71"/>
      <c r="J125" s="71"/>
      <c r="K125" s="71"/>
      <c r="L125" s="71"/>
      <c r="M125" s="71"/>
      <c r="N125" s="71"/>
      <c r="O125" s="71"/>
    </row>
    <row r="126" customFormat="false" ht="15.75" hidden="false" customHeight="false" outlineLevel="0" collapsed="false">
      <c r="A126" s="71"/>
      <c r="B126" s="10"/>
      <c r="C126" s="10"/>
      <c r="D126" s="10"/>
      <c r="E126" s="72"/>
      <c r="F126" s="10"/>
      <c r="G126" s="71"/>
      <c r="H126" s="71"/>
      <c r="I126" s="71"/>
      <c r="J126" s="71"/>
      <c r="K126" s="71"/>
      <c r="L126" s="71"/>
      <c r="M126" s="71"/>
      <c r="N126" s="71"/>
      <c r="O126" s="71"/>
    </row>
    <row r="127" customFormat="false" ht="15.75" hidden="false" customHeight="false" outlineLevel="0" collapsed="false">
      <c r="A127" s="71"/>
      <c r="B127" s="10"/>
      <c r="C127" s="10"/>
      <c r="D127" s="10"/>
      <c r="E127" s="72"/>
      <c r="F127" s="10"/>
      <c r="G127" s="71"/>
      <c r="H127" s="71"/>
      <c r="I127" s="71"/>
      <c r="J127" s="71"/>
      <c r="K127" s="71"/>
      <c r="L127" s="71"/>
      <c r="M127" s="71"/>
      <c r="N127" s="71"/>
      <c r="O127" s="71"/>
    </row>
    <row r="128" customFormat="false" ht="15.75" hidden="false" customHeight="false" outlineLevel="0" collapsed="false">
      <c r="A128" s="71"/>
      <c r="B128" s="10"/>
      <c r="C128" s="10"/>
      <c r="D128" s="10"/>
      <c r="E128" s="72"/>
      <c r="F128" s="10"/>
      <c r="G128" s="71"/>
      <c r="H128" s="71"/>
      <c r="I128" s="71"/>
      <c r="J128" s="71"/>
      <c r="K128" s="71"/>
      <c r="L128" s="71"/>
      <c r="M128" s="71"/>
      <c r="N128" s="71"/>
      <c r="O128" s="71"/>
    </row>
    <row r="129" customFormat="false" ht="15.75" hidden="false" customHeight="false" outlineLevel="0" collapsed="false">
      <c r="A129" s="71"/>
      <c r="B129" s="10"/>
      <c r="C129" s="10"/>
      <c r="D129" s="10"/>
      <c r="E129" s="72"/>
      <c r="F129" s="10"/>
      <c r="G129" s="71"/>
      <c r="H129" s="71"/>
      <c r="I129" s="71"/>
      <c r="J129" s="71"/>
      <c r="K129" s="71"/>
      <c r="L129" s="71"/>
      <c r="M129" s="71"/>
      <c r="N129" s="71"/>
      <c r="O129" s="71"/>
    </row>
    <row r="130" customFormat="false" ht="15.75" hidden="false" customHeight="false" outlineLevel="0" collapsed="false">
      <c r="A130" s="71"/>
      <c r="B130" s="10"/>
      <c r="C130" s="10"/>
      <c r="D130" s="10"/>
      <c r="E130" s="72"/>
      <c r="F130" s="10"/>
      <c r="G130" s="71"/>
      <c r="H130" s="71"/>
      <c r="I130" s="71"/>
      <c r="J130" s="71"/>
      <c r="K130" s="71"/>
      <c r="L130" s="71"/>
      <c r="M130" s="71"/>
      <c r="N130" s="71"/>
      <c r="O130" s="71"/>
    </row>
    <row r="131" customFormat="false" ht="15.75" hidden="false" customHeight="false" outlineLevel="0" collapsed="false">
      <c r="A131" s="71"/>
      <c r="B131" s="10"/>
      <c r="C131" s="10"/>
      <c r="D131" s="10"/>
      <c r="E131" s="72"/>
      <c r="F131" s="10"/>
      <c r="G131" s="71"/>
      <c r="H131" s="71"/>
      <c r="I131" s="71"/>
      <c r="J131" s="71"/>
      <c r="K131" s="71"/>
      <c r="L131" s="71"/>
      <c r="M131" s="71"/>
      <c r="N131" s="71"/>
      <c r="O131" s="71"/>
    </row>
    <row r="132" customFormat="false" ht="15.75" hidden="false" customHeight="false" outlineLevel="0" collapsed="false">
      <c r="A132" s="71"/>
      <c r="B132" s="10"/>
      <c r="C132" s="10"/>
      <c r="D132" s="10"/>
      <c r="E132" s="72"/>
      <c r="F132" s="10"/>
      <c r="G132" s="71"/>
      <c r="H132" s="71"/>
      <c r="I132" s="71"/>
      <c r="J132" s="71"/>
      <c r="K132" s="71"/>
      <c r="L132" s="71"/>
      <c r="M132" s="71"/>
      <c r="N132" s="71"/>
      <c r="O132" s="71"/>
    </row>
    <row r="133" customFormat="false" ht="15.75" hidden="false" customHeight="false" outlineLevel="0" collapsed="false">
      <c r="A133" s="71"/>
      <c r="B133" s="10"/>
      <c r="C133" s="10"/>
      <c r="D133" s="10"/>
      <c r="E133" s="72"/>
      <c r="F133" s="10"/>
      <c r="G133" s="71"/>
      <c r="H133" s="71"/>
      <c r="I133" s="71"/>
      <c r="J133" s="71"/>
      <c r="K133" s="71"/>
      <c r="L133" s="71"/>
      <c r="M133" s="71"/>
      <c r="N133" s="71"/>
      <c r="O133" s="71"/>
    </row>
    <row r="134" customFormat="false" ht="15.75" hidden="false" customHeight="false" outlineLevel="0" collapsed="false">
      <c r="A134" s="71"/>
      <c r="B134" s="10"/>
      <c r="C134" s="10"/>
      <c r="D134" s="10"/>
      <c r="E134" s="72"/>
      <c r="F134" s="10"/>
      <c r="G134" s="71"/>
      <c r="H134" s="71"/>
      <c r="I134" s="71"/>
      <c r="J134" s="71"/>
      <c r="K134" s="71"/>
      <c r="L134" s="71"/>
      <c r="M134" s="71"/>
      <c r="N134" s="71"/>
      <c r="O134" s="71"/>
    </row>
    <row r="135" customFormat="false" ht="15.75" hidden="false" customHeight="false" outlineLevel="0" collapsed="false">
      <c r="A135" s="71"/>
      <c r="B135" s="10"/>
      <c r="C135" s="10"/>
      <c r="D135" s="10"/>
      <c r="E135" s="72"/>
      <c r="F135" s="10"/>
      <c r="G135" s="71"/>
      <c r="H135" s="71"/>
      <c r="I135" s="71"/>
      <c r="J135" s="71"/>
      <c r="K135" s="71"/>
      <c r="L135" s="71"/>
      <c r="M135" s="71"/>
      <c r="N135" s="71"/>
      <c r="O135" s="71"/>
    </row>
    <row r="136" customFormat="false" ht="15.75" hidden="false" customHeight="false" outlineLevel="0" collapsed="false">
      <c r="A136" s="71"/>
      <c r="B136" s="10"/>
      <c r="C136" s="10"/>
      <c r="D136" s="10"/>
      <c r="E136" s="72"/>
      <c r="F136" s="10"/>
      <c r="G136" s="71"/>
      <c r="H136" s="71"/>
      <c r="I136" s="71"/>
      <c r="J136" s="71"/>
      <c r="K136" s="71"/>
      <c r="L136" s="71"/>
      <c r="M136" s="71"/>
      <c r="N136" s="71"/>
      <c r="O136" s="71"/>
    </row>
    <row r="137" customFormat="false" ht="15.75" hidden="false" customHeight="false" outlineLevel="0" collapsed="false">
      <c r="A137" s="71"/>
      <c r="B137" s="10"/>
      <c r="C137" s="10"/>
      <c r="D137" s="10"/>
      <c r="E137" s="72"/>
      <c r="F137" s="10"/>
      <c r="G137" s="71"/>
      <c r="H137" s="71"/>
      <c r="I137" s="71"/>
      <c r="J137" s="71"/>
      <c r="K137" s="71"/>
      <c r="L137" s="71"/>
      <c r="M137" s="71"/>
      <c r="N137" s="71"/>
      <c r="O137" s="71"/>
    </row>
    <row r="138" customFormat="false" ht="15.75" hidden="false" customHeight="false" outlineLevel="0" collapsed="false">
      <c r="A138" s="71"/>
      <c r="B138" s="10"/>
      <c r="C138" s="10"/>
      <c r="D138" s="10"/>
      <c r="E138" s="72"/>
      <c r="F138" s="10"/>
      <c r="G138" s="71"/>
      <c r="H138" s="71"/>
      <c r="I138" s="71"/>
      <c r="J138" s="71"/>
      <c r="K138" s="71"/>
      <c r="L138" s="71"/>
      <c r="M138" s="71"/>
      <c r="N138" s="71"/>
      <c r="O138" s="71"/>
    </row>
    <row r="139" customFormat="false" ht="15.75" hidden="false" customHeight="false" outlineLevel="0" collapsed="false">
      <c r="A139" s="71"/>
      <c r="B139" s="10"/>
      <c r="C139" s="10"/>
      <c r="D139" s="10"/>
      <c r="E139" s="72"/>
      <c r="F139" s="10"/>
      <c r="G139" s="71"/>
      <c r="H139" s="71"/>
      <c r="I139" s="71"/>
      <c r="J139" s="71"/>
      <c r="K139" s="71"/>
      <c r="L139" s="71"/>
      <c r="M139" s="71"/>
      <c r="N139" s="71"/>
      <c r="O139" s="71"/>
    </row>
    <row r="140" customFormat="false" ht="15.75" hidden="false" customHeight="false" outlineLevel="0" collapsed="false">
      <c r="A140" s="71"/>
      <c r="B140" s="10"/>
      <c r="C140" s="10"/>
      <c r="D140" s="10"/>
      <c r="E140" s="72"/>
      <c r="F140" s="10"/>
      <c r="G140" s="71"/>
      <c r="H140" s="71"/>
      <c r="I140" s="71"/>
      <c r="J140" s="71"/>
      <c r="K140" s="71"/>
      <c r="L140" s="71"/>
      <c r="M140" s="71"/>
      <c r="N140" s="71"/>
      <c r="O140" s="71"/>
    </row>
    <row r="141" customFormat="false" ht="15.75" hidden="false" customHeight="false" outlineLevel="0" collapsed="false">
      <c r="A141" s="71"/>
      <c r="B141" s="10"/>
      <c r="C141" s="10"/>
      <c r="D141" s="10"/>
      <c r="E141" s="72"/>
      <c r="F141" s="10"/>
      <c r="G141" s="71"/>
      <c r="H141" s="71"/>
      <c r="I141" s="71"/>
      <c r="J141" s="71"/>
      <c r="K141" s="71"/>
      <c r="L141" s="71"/>
      <c r="M141" s="71"/>
      <c r="N141" s="71"/>
      <c r="O141" s="71"/>
    </row>
    <row r="142" customFormat="false" ht="15.75" hidden="false" customHeight="false" outlineLevel="0" collapsed="false">
      <c r="A142" s="71"/>
      <c r="B142" s="10"/>
      <c r="C142" s="10"/>
      <c r="D142" s="10"/>
      <c r="E142" s="72"/>
      <c r="F142" s="10"/>
      <c r="G142" s="71"/>
      <c r="H142" s="71"/>
      <c r="I142" s="71"/>
      <c r="J142" s="71"/>
      <c r="K142" s="71"/>
      <c r="L142" s="71"/>
      <c r="M142" s="71"/>
      <c r="N142" s="71"/>
      <c r="O142" s="71"/>
    </row>
    <row r="143" customFormat="false" ht="15.75" hidden="false" customHeight="false" outlineLevel="0" collapsed="false">
      <c r="A143" s="71"/>
      <c r="B143" s="10"/>
      <c r="C143" s="10"/>
      <c r="D143" s="10"/>
      <c r="E143" s="72"/>
      <c r="F143" s="10"/>
      <c r="G143" s="71"/>
      <c r="H143" s="71"/>
      <c r="I143" s="71"/>
      <c r="J143" s="71"/>
      <c r="K143" s="71"/>
      <c r="L143" s="71"/>
      <c r="M143" s="71"/>
      <c r="N143" s="71"/>
      <c r="O143" s="71"/>
    </row>
    <row r="144" customFormat="false" ht="15.75" hidden="false" customHeight="false" outlineLevel="0" collapsed="false">
      <c r="A144" s="71"/>
      <c r="B144" s="10"/>
      <c r="C144" s="10"/>
      <c r="D144" s="10"/>
      <c r="E144" s="72"/>
      <c r="F144" s="10"/>
      <c r="G144" s="71"/>
      <c r="H144" s="71"/>
      <c r="I144" s="71"/>
      <c r="J144" s="71"/>
      <c r="K144" s="71"/>
      <c r="L144" s="71"/>
      <c r="M144" s="71"/>
      <c r="N144" s="71"/>
      <c r="O144" s="71"/>
    </row>
    <row r="145" customFormat="false" ht="15.75" hidden="false" customHeight="false" outlineLevel="0" collapsed="false">
      <c r="A145" s="71"/>
      <c r="B145" s="10"/>
      <c r="C145" s="10"/>
      <c r="D145" s="10"/>
      <c r="E145" s="72"/>
      <c r="F145" s="10"/>
      <c r="G145" s="71"/>
      <c r="H145" s="71"/>
      <c r="I145" s="71"/>
      <c r="J145" s="71"/>
      <c r="K145" s="71"/>
      <c r="L145" s="71"/>
      <c r="M145" s="71"/>
      <c r="N145" s="71"/>
      <c r="O145" s="71"/>
    </row>
    <row r="146" customFormat="false" ht="15.75" hidden="false" customHeight="false" outlineLevel="0" collapsed="false">
      <c r="A146" s="71"/>
      <c r="B146" s="10"/>
      <c r="C146" s="10"/>
      <c r="D146" s="10"/>
      <c r="E146" s="72"/>
      <c r="F146" s="10"/>
      <c r="G146" s="71"/>
      <c r="H146" s="71"/>
      <c r="I146" s="71"/>
      <c r="J146" s="71"/>
      <c r="K146" s="71"/>
      <c r="L146" s="71"/>
      <c r="M146" s="71"/>
      <c r="N146" s="71"/>
      <c r="O146" s="71"/>
    </row>
    <row r="147" customFormat="false" ht="15.75" hidden="false" customHeight="false" outlineLevel="0" collapsed="false">
      <c r="A147" s="71"/>
      <c r="B147" s="10"/>
      <c r="C147" s="10"/>
      <c r="D147" s="10"/>
      <c r="E147" s="72"/>
      <c r="F147" s="10"/>
      <c r="G147" s="71"/>
      <c r="H147" s="71"/>
      <c r="I147" s="71"/>
      <c r="J147" s="71"/>
      <c r="K147" s="71"/>
      <c r="L147" s="71"/>
      <c r="M147" s="71"/>
      <c r="N147" s="71"/>
      <c r="O147" s="71"/>
    </row>
    <row r="148" customFormat="false" ht="15.75" hidden="false" customHeight="false" outlineLevel="0" collapsed="false">
      <c r="A148" s="71"/>
      <c r="B148" s="10"/>
      <c r="C148" s="10"/>
      <c r="D148" s="10"/>
      <c r="E148" s="72"/>
      <c r="F148" s="10"/>
      <c r="G148" s="71"/>
      <c r="H148" s="71"/>
      <c r="I148" s="71"/>
      <c r="J148" s="71"/>
      <c r="K148" s="71"/>
      <c r="L148" s="71"/>
      <c r="M148" s="71"/>
      <c r="N148" s="71"/>
      <c r="O148" s="71"/>
    </row>
    <row r="149" customFormat="false" ht="15.75" hidden="false" customHeight="false" outlineLevel="0" collapsed="false">
      <c r="A149" s="71"/>
      <c r="B149" s="10"/>
      <c r="C149" s="10"/>
      <c r="D149" s="10"/>
      <c r="E149" s="72"/>
      <c r="F149" s="10"/>
      <c r="G149" s="71"/>
      <c r="H149" s="71"/>
      <c r="I149" s="71"/>
      <c r="J149" s="71"/>
      <c r="K149" s="71"/>
      <c r="L149" s="71"/>
      <c r="M149" s="71"/>
      <c r="N149" s="71"/>
      <c r="O149" s="71"/>
    </row>
    <row r="150" customFormat="false" ht="15.75" hidden="false" customHeight="false" outlineLevel="0" collapsed="false">
      <c r="A150" s="71"/>
      <c r="B150" s="10"/>
      <c r="C150" s="10"/>
      <c r="D150" s="10"/>
      <c r="E150" s="72"/>
      <c r="F150" s="10"/>
      <c r="G150" s="71"/>
      <c r="H150" s="71"/>
      <c r="I150" s="71"/>
      <c r="J150" s="71"/>
      <c r="K150" s="71"/>
      <c r="L150" s="71"/>
      <c r="M150" s="71"/>
      <c r="N150" s="71"/>
      <c r="O150" s="71"/>
    </row>
    <row r="151" customFormat="false" ht="15.75" hidden="false" customHeight="false" outlineLevel="0" collapsed="false">
      <c r="A151" s="71"/>
      <c r="B151" s="10"/>
      <c r="C151" s="10"/>
      <c r="D151" s="10"/>
      <c r="E151" s="72"/>
      <c r="F151" s="10"/>
      <c r="G151" s="71"/>
      <c r="H151" s="71"/>
      <c r="I151" s="71"/>
      <c r="J151" s="71"/>
      <c r="K151" s="71"/>
      <c r="L151" s="71"/>
      <c r="M151" s="71"/>
      <c r="N151" s="71"/>
      <c r="O151" s="71"/>
    </row>
    <row r="152" customFormat="false" ht="15.75" hidden="false" customHeight="false" outlineLevel="0" collapsed="false">
      <c r="A152" s="71"/>
      <c r="B152" s="10"/>
      <c r="C152" s="10"/>
      <c r="D152" s="10"/>
      <c r="E152" s="72"/>
      <c r="F152" s="10"/>
      <c r="G152" s="71"/>
      <c r="H152" s="71"/>
      <c r="I152" s="71"/>
      <c r="J152" s="71"/>
      <c r="K152" s="71"/>
      <c r="L152" s="71"/>
      <c r="M152" s="71"/>
      <c r="N152" s="71"/>
      <c r="O152" s="71"/>
    </row>
    <row r="153" customFormat="false" ht="15.75" hidden="false" customHeight="false" outlineLevel="0" collapsed="false">
      <c r="A153" s="71"/>
      <c r="B153" s="10"/>
      <c r="C153" s="10"/>
      <c r="D153" s="10"/>
      <c r="E153" s="72"/>
      <c r="F153" s="10"/>
      <c r="G153" s="71"/>
      <c r="H153" s="71"/>
      <c r="I153" s="71"/>
      <c r="J153" s="71"/>
      <c r="K153" s="71"/>
      <c r="L153" s="71"/>
      <c r="M153" s="71"/>
      <c r="N153" s="71"/>
      <c r="O153" s="71"/>
    </row>
    <row r="154" customFormat="false" ht="15.75" hidden="false" customHeight="false" outlineLevel="0" collapsed="false">
      <c r="A154" s="71"/>
      <c r="B154" s="10"/>
      <c r="C154" s="10"/>
      <c r="D154" s="10"/>
      <c r="E154" s="72"/>
      <c r="F154" s="10"/>
      <c r="G154" s="71"/>
      <c r="H154" s="71"/>
      <c r="I154" s="71"/>
      <c r="J154" s="71"/>
      <c r="K154" s="71"/>
      <c r="L154" s="71"/>
      <c r="M154" s="71"/>
      <c r="N154" s="71"/>
      <c r="O154" s="71"/>
    </row>
    <row r="155" customFormat="false" ht="15.75" hidden="false" customHeight="false" outlineLevel="0" collapsed="false">
      <c r="A155" s="71"/>
      <c r="B155" s="10"/>
      <c r="C155" s="10"/>
      <c r="D155" s="10"/>
      <c r="E155" s="72"/>
      <c r="F155" s="10"/>
      <c r="G155" s="71"/>
      <c r="H155" s="71"/>
      <c r="I155" s="71"/>
      <c r="J155" s="71"/>
      <c r="K155" s="71"/>
      <c r="L155" s="71"/>
      <c r="M155" s="71"/>
      <c r="N155" s="71"/>
      <c r="O155" s="71"/>
    </row>
    <row r="156" customFormat="false" ht="15.75" hidden="false" customHeight="false" outlineLevel="0" collapsed="false">
      <c r="A156" s="71"/>
      <c r="B156" s="10"/>
      <c r="C156" s="10"/>
      <c r="D156" s="10"/>
      <c r="E156" s="72"/>
      <c r="F156" s="10"/>
      <c r="G156" s="71"/>
      <c r="H156" s="71"/>
      <c r="I156" s="71"/>
      <c r="J156" s="71"/>
      <c r="K156" s="71"/>
      <c r="L156" s="71"/>
      <c r="M156" s="71"/>
      <c r="N156" s="71"/>
      <c r="O156" s="71"/>
    </row>
    <row r="157" customFormat="false" ht="15.75" hidden="false" customHeight="false" outlineLevel="0" collapsed="false">
      <c r="A157" s="71"/>
      <c r="B157" s="10"/>
      <c r="C157" s="10"/>
      <c r="D157" s="10"/>
      <c r="E157" s="72"/>
      <c r="F157" s="10"/>
      <c r="G157" s="71"/>
      <c r="H157" s="71"/>
      <c r="I157" s="71"/>
      <c r="J157" s="71"/>
      <c r="K157" s="71"/>
      <c r="L157" s="71"/>
      <c r="M157" s="71"/>
      <c r="N157" s="71"/>
      <c r="O157" s="71"/>
    </row>
    <row r="158" customFormat="false" ht="15.75" hidden="false" customHeight="false" outlineLevel="0" collapsed="false">
      <c r="A158" s="71"/>
      <c r="B158" s="10"/>
      <c r="C158" s="10"/>
      <c r="D158" s="10"/>
      <c r="E158" s="72"/>
      <c r="F158" s="10"/>
      <c r="G158" s="71"/>
      <c r="H158" s="71"/>
      <c r="I158" s="71"/>
      <c r="J158" s="71"/>
      <c r="K158" s="71"/>
      <c r="L158" s="71"/>
      <c r="M158" s="71"/>
      <c r="N158" s="71"/>
      <c r="O158" s="71"/>
    </row>
    <row r="159" customFormat="false" ht="15.75" hidden="false" customHeight="false" outlineLevel="0" collapsed="false">
      <c r="A159" s="71"/>
      <c r="B159" s="10"/>
      <c r="C159" s="10"/>
      <c r="D159" s="10"/>
      <c r="E159" s="72"/>
      <c r="F159" s="10"/>
      <c r="G159" s="71"/>
      <c r="H159" s="71"/>
      <c r="I159" s="71"/>
      <c r="J159" s="71"/>
      <c r="K159" s="71"/>
      <c r="L159" s="71"/>
      <c r="M159" s="71"/>
      <c r="N159" s="71"/>
      <c r="O159" s="71"/>
    </row>
    <row r="160" customFormat="false" ht="15.75" hidden="false" customHeight="false" outlineLevel="0" collapsed="false">
      <c r="A160" s="71"/>
      <c r="B160" s="10"/>
      <c r="C160" s="10"/>
      <c r="D160" s="10"/>
      <c r="E160" s="72"/>
      <c r="F160" s="10"/>
      <c r="G160" s="71"/>
      <c r="H160" s="71"/>
      <c r="I160" s="71"/>
      <c r="J160" s="71"/>
      <c r="K160" s="71"/>
      <c r="L160" s="71"/>
      <c r="M160" s="71"/>
      <c r="N160" s="71"/>
      <c r="O160" s="71"/>
    </row>
    <row r="161" customFormat="false" ht="15.75" hidden="false" customHeight="false" outlineLevel="0" collapsed="false">
      <c r="A161" s="71"/>
      <c r="B161" s="10"/>
      <c r="C161" s="10"/>
      <c r="D161" s="10"/>
      <c r="E161" s="72"/>
      <c r="F161" s="10"/>
      <c r="G161" s="71"/>
      <c r="H161" s="71"/>
      <c r="I161" s="71"/>
      <c r="J161" s="71"/>
      <c r="K161" s="71"/>
      <c r="L161" s="71"/>
      <c r="M161" s="71"/>
      <c r="N161" s="71"/>
      <c r="O161" s="71"/>
    </row>
    <row r="162" customFormat="false" ht="15.75" hidden="false" customHeight="false" outlineLevel="0" collapsed="false">
      <c r="A162" s="71"/>
      <c r="B162" s="10"/>
      <c r="C162" s="10"/>
      <c r="D162" s="10"/>
      <c r="E162" s="72"/>
      <c r="F162" s="10"/>
      <c r="G162" s="71"/>
      <c r="H162" s="71"/>
      <c r="I162" s="71"/>
      <c r="J162" s="71"/>
      <c r="K162" s="71"/>
      <c r="L162" s="71"/>
      <c r="M162" s="71"/>
      <c r="N162" s="71"/>
      <c r="O162" s="71"/>
    </row>
    <row r="163" customFormat="false" ht="15.75" hidden="false" customHeight="false" outlineLevel="0" collapsed="false">
      <c r="A163" s="71"/>
      <c r="B163" s="10"/>
      <c r="C163" s="10"/>
      <c r="D163" s="10"/>
      <c r="E163" s="72"/>
      <c r="F163" s="10"/>
      <c r="G163" s="71"/>
      <c r="H163" s="71"/>
      <c r="I163" s="71"/>
      <c r="J163" s="71"/>
      <c r="K163" s="71"/>
      <c r="L163" s="71"/>
      <c r="M163" s="71"/>
      <c r="N163" s="71"/>
      <c r="O163" s="71"/>
    </row>
    <row r="164" customFormat="false" ht="15.75" hidden="false" customHeight="false" outlineLevel="0" collapsed="false">
      <c r="A164" s="71"/>
      <c r="B164" s="10"/>
      <c r="C164" s="10"/>
      <c r="D164" s="10"/>
      <c r="E164" s="72"/>
      <c r="F164" s="10"/>
      <c r="G164" s="71"/>
      <c r="H164" s="71"/>
      <c r="I164" s="71"/>
      <c r="J164" s="71"/>
      <c r="K164" s="71"/>
      <c r="L164" s="71"/>
      <c r="M164" s="71"/>
      <c r="N164" s="71"/>
      <c r="O164" s="71"/>
    </row>
    <row r="165" customFormat="false" ht="15.75" hidden="false" customHeight="false" outlineLevel="0" collapsed="false">
      <c r="A165" s="71"/>
      <c r="B165" s="10"/>
      <c r="C165" s="10"/>
      <c r="D165" s="10"/>
      <c r="E165" s="72"/>
      <c r="F165" s="10"/>
      <c r="G165" s="71"/>
      <c r="H165" s="71"/>
      <c r="I165" s="71"/>
      <c r="J165" s="71"/>
      <c r="K165" s="71"/>
      <c r="L165" s="71"/>
      <c r="M165" s="71"/>
      <c r="N165" s="71"/>
      <c r="O165" s="71"/>
    </row>
    <row r="166" customFormat="false" ht="15.75" hidden="false" customHeight="false" outlineLevel="0" collapsed="false">
      <c r="A166" s="71"/>
      <c r="B166" s="10"/>
      <c r="C166" s="10"/>
      <c r="D166" s="10"/>
      <c r="E166" s="72"/>
      <c r="F166" s="10"/>
      <c r="G166" s="71"/>
      <c r="H166" s="71"/>
      <c r="I166" s="71"/>
      <c r="J166" s="71"/>
      <c r="K166" s="71"/>
      <c r="L166" s="71"/>
      <c r="M166" s="71"/>
      <c r="N166" s="71"/>
      <c r="O166" s="71"/>
    </row>
    <row r="167" customFormat="false" ht="15.75" hidden="false" customHeight="false" outlineLevel="0" collapsed="false">
      <c r="A167" s="71"/>
      <c r="B167" s="10"/>
      <c r="C167" s="10"/>
      <c r="D167" s="10"/>
      <c r="E167" s="72"/>
      <c r="F167" s="10"/>
      <c r="G167" s="71"/>
      <c r="H167" s="71"/>
      <c r="I167" s="71"/>
      <c r="J167" s="71"/>
      <c r="K167" s="71"/>
      <c r="L167" s="71"/>
      <c r="M167" s="71"/>
      <c r="N167" s="71"/>
      <c r="O167" s="71"/>
    </row>
    <row r="168" customFormat="false" ht="15.75" hidden="false" customHeight="false" outlineLevel="0" collapsed="false">
      <c r="A168" s="71"/>
      <c r="B168" s="10"/>
      <c r="C168" s="10"/>
      <c r="D168" s="10"/>
      <c r="E168" s="72"/>
      <c r="F168" s="10"/>
      <c r="G168" s="71"/>
      <c r="H168" s="71"/>
      <c r="I168" s="71"/>
      <c r="J168" s="71"/>
      <c r="K168" s="71"/>
      <c r="L168" s="71"/>
      <c r="M168" s="71"/>
      <c r="N168" s="71"/>
      <c r="O168" s="71"/>
    </row>
    <row r="169" customFormat="false" ht="15.75" hidden="false" customHeight="false" outlineLevel="0" collapsed="false">
      <c r="A169" s="71"/>
      <c r="B169" s="10"/>
      <c r="C169" s="10"/>
      <c r="D169" s="10"/>
      <c r="E169" s="72"/>
      <c r="F169" s="10"/>
      <c r="G169" s="71"/>
      <c r="H169" s="71"/>
      <c r="I169" s="71"/>
      <c r="J169" s="71"/>
      <c r="K169" s="71"/>
      <c r="L169" s="71"/>
      <c r="M169" s="71"/>
      <c r="N169" s="71"/>
      <c r="O169" s="71"/>
    </row>
    <row r="170" customFormat="false" ht="15.75" hidden="false" customHeight="false" outlineLevel="0" collapsed="false">
      <c r="A170" s="71"/>
      <c r="B170" s="10"/>
      <c r="C170" s="10"/>
      <c r="D170" s="10"/>
      <c r="E170" s="72"/>
      <c r="F170" s="10"/>
      <c r="G170" s="71"/>
      <c r="H170" s="71"/>
      <c r="I170" s="71"/>
      <c r="J170" s="71"/>
      <c r="K170" s="71"/>
      <c r="L170" s="71"/>
      <c r="M170" s="71"/>
      <c r="N170" s="71"/>
      <c r="O170" s="71"/>
    </row>
    <row r="171" customFormat="false" ht="15.75" hidden="false" customHeight="false" outlineLevel="0" collapsed="false">
      <c r="A171" s="71"/>
      <c r="B171" s="10"/>
      <c r="C171" s="10"/>
      <c r="D171" s="10"/>
      <c r="E171" s="72"/>
      <c r="F171" s="10"/>
      <c r="G171" s="71"/>
      <c r="H171" s="71"/>
      <c r="I171" s="71"/>
      <c r="J171" s="71"/>
      <c r="K171" s="71"/>
      <c r="L171" s="71"/>
      <c r="M171" s="71"/>
      <c r="N171" s="71"/>
      <c r="O171" s="71"/>
    </row>
    <row r="172" customFormat="false" ht="15.75" hidden="false" customHeight="false" outlineLevel="0" collapsed="false">
      <c r="A172" s="71"/>
      <c r="B172" s="10"/>
      <c r="C172" s="10"/>
      <c r="D172" s="10"/>
      <c r="E172" s="72"/>
      <c r="F172" s="10"/>
      <c r="G172" s="71"/>
      <c r="H172" s="71"/>
      <c r="I172" s="71"/>
      <c r="J172" s="71"/>
      <c r="K172" s="71"/>
      <c r="L172" s="71"/>
      <c r="M172" s="71"/>
      <c r="N172" s="71"/>
      <c r="O172" s="71"/>
    </row>
    <row r="173" customFormat="false" ht="15.75" hidden="false" customHeight="false" outlineLevel="0" collapsed="false">
      <c r="A173" s="71"/>
      <c r="B173" s="10"/>
      <c r="C173" s="10"/>
      <c r="D173" s="10"/>
      <c r="E173" s="72"/>
      <c r="F173" s="10"/>
      <c r="G173" s="71"/>
      <c r="H173" s="71"/>
      <c r="I173" s="71"/>
      <c r="J173" s="71"/>
      <c r="K173" s="71"/>
      <c r="L173" s="71"/>
      <c r="M173" s="71"/>
      <c r="N173" s="71"/>
      <c r="O173" s="71"/>
    </row>
    <row r="174" customFormat="false" ht="15.75" hidden="false" customHeight="false" outlineLevel="0" collapsed="false">
      <c r="A174" s="71"/>
      <c r="B174" s="10"/>
      <c r="C174" s="10"/>
      <c r="D174" s="10"/>
      <c r="E174" s="72"/>
      <c r="F174" s="10"/>
      <c r="G174" s="71"/>
      <c r="H174" s="71"/>
      <c r="I174" s="71"/>
      <c r="J174" s="71"/>
      <c r="K174" s="71"/>
      <c r="L174" s="71"/>
      <c r="M174" s="71"/>
      <c r="N174" s="71"/>
      <c r="O174" s="71"/>
    </row>
    <row r="175" customFormat="false" ht="15.75" hidden="false" customHeight="false" outlineLevel="0" collapsed="false">
      <c r="A175" s="71"/>
      <c r="B175" s="10"/>
      <c r="C175" s="10"/>
      <c r="D175" s="10"/>
      <c r="E175" s="72"/>
      <c r="F175" s="10"/>
      <c r="G175" s="71"/>
      <c r="H175" s="71"/>
      <c r="I175" s="71"/>
      <c r="J175" s="71"/>
      <c r="K175" s="71"/>
      <c r="L175" s="71"/>
      <c r="M175" s="71"/>
      <c r="N175" s="71"/>
      <c r="O175" s="71"/>
    </row>
    <row r="176" customFormat="false" ht="15.75" hidden="false" customHeight="false" outlineLevel="0" collapsed="false">
      <c r="A176" s="71"/>
      <c r="B176" s="10"/>
      <c r="C176" s="10"/>
      <c r="D176" s="10"/>
      <c r="E176" s="72"/>
      <c r="F176" s="10"/>
      <c r="G176" s="71"/>
      <c r="H176" s="71"/>
      <c r="I176" s="71"/>
      <c r="J176" s="71"/>
      <c r="K176" s="71"/>
      <c r="L176" s="71"/>
      <c r="M176" s="71"/>
      <c r="N176" s="71"/>
      <c r="O176" s="71"/>
    </row>
    <row r="177" customFormat="false" ht="15.75" hidden="false" customHeight="false" outlineLevel="0" collapsed="false">
      <c r="A177" s="71"/>
      <c r="B177" s="10"/>
      <c r="C177" s="10"/>
      <c r="D177" s="10"/>
      <c r="E177" s="72"/>
      <c r="F177" s="10"/>
      <c r="G177" s="71"/>
      <c r="H177" s="71"/>
      <c r="I177" s="71"/>
      <c r="J177" s="71"/>
      <c r="K177" s="71"/>
      <c r="L177" s="71"/>
      <c r="M177" s="71"/>
      <c r="N177" s="71"/>
      <c r="O177" s="71"/>
    </row>
    <row r="178" customFormat="false" ht="15.75" hidden="false" customHeight="false" outlineLevel="0" collapsed="false">
      <c r="A178" s="71"/>
      <c r="B178" s="10"/>
      <c r="C178" s="10"/>
      <c r="D178" s="10"/>
      <c r="E178" s="72"/>
      <c r="F178" s="10"/>
      <c r="G178" s="71"/>
      <c r="H178" s="71"/>
      <c r="I178" s="71"/>
      <c r="J178" s="71"/>
      <c r="K178" s="71"/>
      <c r="L178" s="71"/>
      <c r="M178" s="71"/>
      <c r="N178" s="71"/>
      <c r="O178" s="71"/>
    </row>
    <row r="179" customFormat="false" ht="15.75" hidden="false" customHeight="false" outlineLevel="0" collapsed="false">
      <c r="A179" s="71"/>
      <c r="B179" s="10"/>
      <c r="C179" s="10"/>
      <c r="D179" s="10"/>
      <c r="E179" s="72"/>
      <c r="F179" s="10"/>
      <c r="G179" s="71"/>
      <c r="H179" s="71"/>
      <c r="I179" s="71"/>
      <c r="J179" s="71"/>
      <c r="K179" s="71"/>
      <c r="L179" s="71"/>
      <c r="M179" s="71"/>
      <c r="N179" s="71"/>
      <c r="O179" s="71"/>
    </row>
    <row r="180" customFormat="false" ht="15.75" hidden="false" customHeight="false" outlineLevel="0" collapsed="false">
      <c r="A180" s="71"/>
      <c r="B180" s="10"/>
      <c r="C180" s="10"/>
      <c r="D180" s="10"/>
      <c r="E180" s="72"/>
      <c r="F180" s="10"/>
      <c r="G180" s="71"/>
      <c r="H180" s="71"/>
      <c r="I180" s="71"/>
      <c r="J180" s="71"/>
      <c r="K180" s="71"/>
      <c r="L180" s="71"/>
      <c r="M180" s="71"/>
      <c r="N180" s="71"/>
      <c r="O180" s="71"/>
    </row>
    <row r="181" customFormat="false" ht="15.75" hidden="false" customHeight="false" outlineLevel="0" collapsed="false">
      <c r="A181" s="71"/>
      <c r="B181" s="10"/>
      <c r="C181" s="10"/>
      <c r="D181" s="10"/>
      <c r="E181" s="72"/>
      <c r="F181" s="10"/>
      <c r="G181" s="71"/>
      <c r="H181" s="71"/>
      <c r="I181" s="71"/>
      <c r="J181" s="71"/>
      <c r="K181" s="71"/>
      <c r="L181" s="71"/>
      <c r="M181" s="71"/>
      <c r="N181" s="71"/>
      <c r="O181" s="71"/>
    </row>
    <row r="182" customFormat="false" ht="15.75" hidden="false" customHeight="false" outlineLevel="0" collapsed="false">
      <c r="A182" s="71"/>
      <c r="B182" s="10"/>
      <c r="C182" s="10"/>
      <c r="D182" s="10"/>
      <c r="E182" s="72"/>
      <c r="F182" s="10"/>
      <c r="G182" s="71"/>
      <c r="H182" s="71"/>
      <c r="I182" s="71"/>
      <c r="J182" s="71"/>
      <c r="K182" s="71"/>
      <c r="L182" s="71"/>
      <c r="M182" s="71"/>
      <c r="N182" s="71"/>
      <c r="O182" s="71"/>
    </row>
    <row r="183" customFormat="false" ht="15.75" hidden="false" customHeight="false" outlineLevel="0" collapsed="false">
      <c r="A183" s="71"/>
      <c r="B183" s="10"/>
      <c r="C183" s="10"/>
      <c r="D183" s="10"/>
      <c r="E183" s="72"/>
      <c r="F183" s="10"/>
      <c r="G183" s="71"/>
      <c r="H183" s="71"/>
      <c r="I183" s="71"/>
      <c r="J183" s="71"/>
      <c r="K183" s="71"/>
      <c r="L183" s="71"/>
      <c r="M183" s="71"/>
      <c r="N183" s="71"/>
      <c r="O183" s="71"/>
    </row>
    <row r="184" customFormat="false" ht="15.75" hidden="false" customHeight="false" outlineLevel="0" collapsed="false">
      <c r="A184" s="71"/>
      <c r="B184" s="10"/>
      <c r="C184" s="10"/>
      <c r="D184" s="10"/>
      <c r="E184" s="72"/>
      <c r="F184" s="10"/>
      <c r="G184" s="71"/>
      <c r="H184" s="71"/>
      <c r="I184" s="71"/>
      <c r="J184" s="71"/>
      <c r="K184" s="71"/>
      <c r="L184" s="71"/>
      <c r="M184" s="71"/>
      <c r="N184" s="71"/>
      <c r="O184" s="71"/>
    </row>
    <row r="185" customFormat="false" ht="15.75" hidden="false" customHeight="false" outlineLevel="0" collapsed="false">
      <c r="A185" s="71"/>
      <c r="B185" s="10"/>
      <c r="C185" s="10"/>
      <c r="D185" s="10"/>
      <c r="E185" s="72"/>
      <c r="F185" s="10"/>
      <c r="G185" s="71"/>
      <c r="H185" s="71"/>
      <c r="I185" s="71"/>
      <c r="J185" s="71"/>
      <c r="K185" s="71"/>
      <c r="L185" s="71"/>
      <c r="M185" s="71"/>
      <c r="N185" s="71"/>
      <c r="O185" s="71"/>
    </row>
    <row r="186" customFormat="false" ht="15.75" hidden="false" customHeight="false" outlineLevel="0" collapsed="false">
      <c r="A186" s="71"/>
      <c r="B186" s="10"/>
      <c r="C186" s="10"/>
      <c r="D186" s="10"/>
      <c r="E186" s="72"/>
      <c r="F186" s="10"/>
      <c r="G186" s="71"/>
      <c r="H186" s="71"/>
      <c r="I186" s="71"/>
      <c r="J186" s="71"/>
      <c r="K186" s="71"/>
      <c r="L186" s="71"/>
      <c r="M186" s="71"/>
      <c r="N186" s="71"/>
      <c r="O186" s="71"/>
    </row>
    <row r="187" customFormat="false" ht="15.75" hidden="false" customHeight="false" outlineLevel="0" collapsed="false">
      <c r="A187" s="71"/>
      <c r="B187" s="10"/>
      <c r="C187" s="10"/>
      <c r="D187" s="10"/>
      <c r="E187" s="72"/>
      <c r="F187" s="10"/>
      <c r="G187" s="71"/>
      <c r="H187" s="71"/>
      <c r="I187" s="71"/>
      <c r="J187" s="71"/>
      <c r="K187" s="71"/>
      <c r="L187" s="71"/>
      <c r="M187" s="71"/>
      <c r="N187" s="71"/>
      <c r="O187" s="71"/>
    </row>
    <row r="188" customFormat="false" ht="15.75" hidden="false" customHeight="false" outlineLevel="0" collapsed="false">
      <c r="A188" s="71"/>
      <c r="B188" s="10"/>
      <c r="C188" s="10"/>
      <c r="D188" s="10"/>
      <c r="E188" s="72"/>
      <c r="F188" s="10"/>
      <c r="G188" s="71"/>
      <c r="H188" s="71"/>
      <c r="I188" s="71"/>
      <c r="J188" s="71"/>
      <c r="K188" s="71"/>
      <c r="L188" s="71"/>
      <c r="M188" s="71"/>
      <c r="N188" s="71"/>
      <c r="O188" s="71"/>
    </row>
    <row r="189" customFormat="false" ht="15.75" hidden="false" customHeight="false" outlineLevel="0" collapsed="false">
      <c r="A189" s="71"/>
      <c r="B189" s="10"/>
      <c r="C189" s="10"/>
      <c r="D189" s="10"/>
      <c r="E189" s="72"/>
      <c r="F189" s="10"/>
      <c r="G189" s="71"/>
      <c r="H189" s="71"/>
      <c r="I189" s="71"/>
      <c r="J189" s="71"/>
      <c r="K189" s="71"/>
      <c r="L189" s="71"/>
      <c r="M189" s="71"/>
      <c r="N189" s="71"/>
      <c r="O189" s="71"/>
    </row>
    <row r="190" customFormat="false" ht="15.75" hidden="false" customHeight="false" outlineLevel="0" collapsed="false">
      <c r="A190" s="71"/>
      <c r="B190" s="10"/>
      <c r="C190" s="10"/>
      <c r="D190" s="10"/>
      <c r="E190" s="72"/>
      <c r="F190" s="10"/>
      <c r="G190" s="71"/>
      <c r="H190" s="71"/>
      <c r="I190" s="71"/>
      <c r="J190" s="71"/>
      <c r="K190" s="71"/>
      <c r="L190" s="71"/>
      <c r="M190" s="71"/>
      <c r="N190" s="71"/>
      <c r="O190" s="71"/>
    </row>
    <row r="191" customFormat="false" ht="15.75" hidden="false" customHeight="false" outlineLevel="0" collapsed="false">
      <c r="A191" s="71"/>
      <c r="B191" s="10"/>
      <c r="C191" s="10"/>
      <c r="D191" s="10"/>
      <c r="E191" s="72"/>
      <c r="F191" s="10"/>
      <c r="G191" s="71"/>
      <c r="H191" s="71"/>
      <c r="I191" s="71"/>
      <c r="J191" s="71"/>
      <c r="K191" s="71"/>
      <c r="L191" s="71"/>
      <c r="M191" s="71"/>
      <c r="N191" s="71"/>
      <c r="O191" s="71"/>
    </row>
    <row r="192" customFormat="false" ht="15.75" hidden="false" customHeight="false" outlineLevel="0" collapsed="false">
      <c r="A192" s="71"/>
      <c r="B192" s="10"/>
      <c r="C192" s="10"/>
      <c r="D192" s="10"/>
      <c r="E192" s="72"/>
      <c r="F192" s="10"/>
      <c r="G192" s="71"/>
      <c r="H192" s="71"/>
      <c r="I192" s="71"/>
      <c r="J192" s="71"/>
      <c r="K192" s="71"/>
      <c r="L192" s="71"/>
      <c r="M192" s="71"/>
      <c r="N192" s="71"/>
      <c r="O192" s="71"/>
    </row>
    <row r="193" customFormat="false" ht="15.75" hidden="false" customHeight="false" outlineLevel="0" collapsed="false">
      <c r="A193" s="71"/>
      <c r="B193" s="10"/>
      <c r="C193" s="10"/>
      <c r="D193" s="10"/>
      <c r="E193" s="72"/>
      <c r="F193" s="10"/>
      <c r="G193" s="71"/>
      <c r="H193" s="71"/>
      <c r="I193" s="71"/>
      <c r="J193" s="71"/>
      <c r="K193" s="71"/>
      <c r="L193" s="71"/>
      <c r="M193" s="71"/>
      <c r="N193" s="71"/>
      <c r="O193" s="71"/>
    </row>
    <row r="194" customFormat="false" ht="15.75" hidden="false" customHeight="false" outlineLevel="0" collapsed="false">
      <c r="A194" s="71"/>
      <c r="B194" s="10"/>
      <c r="C194" s="10"/>
      <c r="D194" s="10"/>
      <c r="E194" s="72"/>
      <c r="F194" s="10"/>
      <c r="G194" s="71"/>
      <c r="H194" s="71"/>
      <c r="I194" s="71"/>
      <c r="J194" s="71"/>
      <c r="K194" s="71"/>
      <c r="L194" s="71"/>
      <c r="M194" s="71"/>
      <c r="N194" s="71"/>
      <c r="O194" s="71"/>
    </row>
    <row r="195" customFormat="false" ht="15.75" hidden="false" customHeight="false" outlineLevel="0" collapsed="false">
      <c r="A195" s="71"/>
      <c r="B195" s="10"/>
      <c r="C195" s="10"/>
      <c r="D195" s="10"/>
      <c r="E195" s="72"/>
      <c r="F195" s="10"/>
      <c r="G195" s="71"/>
      <c r="H195" s="71"/>
      <c r="I195" s="71"/>
      <c r="J195" s="71"/>
      <c r="K195" s="71"/>
      <c r="L195" s="71"/>
      <c r="M195" s="71"/>
      <c r="N195" s="71"/>
      <c r="O195" s="71"/>
    </row>
    <row r="196" customFormat="false" ht="15.75" hidden="false" customHeight="false" outlineLevel="0" collapsed="false">
      <c r="A196" s="71"/>
      <c r="B196" s="10"/>
      <c r="C196" s="10"/>
      <c r="D196" s="10"/>
      <c r="E196" s="72"/>
      <c r="F196" s="10"/>
      <c r="G196" s="71"/>
      <c r="H196" s="71"/>
      <c r="I196" s="71"/>
      <c r="J196" s="71"/>
      <c r="K196" s="71"/>
      <c r="L196" s="71"/>
      <c r="M196" s="71"/>
      <c r="N196" s="71"/>
      <c r="O196" s="71"/>
    </row>
    <row r="197" customFormat="false" ht="15.75" hidden="false" customHeight="false" outlineLevel="0" collapsed="false">
      <c r="A197" s="71"/>
      <c r="B197" s="10"/>
      <c r="C197" s="10"/>
      <c r="D197" s="10"/>
      <c r="E197" s="72"/>
      <c r="F197" s="10"/>
      <c r="G197" s="71"/>
      <c r="H197" s="71"/>
      <c r="I197" s="71"/>
      <c r="J197" s="71"/>
      <c r="K197" s="71"/>
      <c r="L197" s="71"/>
      <c r="M197" s="71"/>
      <c r="N197" s="71"/>
      <c r="O197" s="71"/>
    </row>
    <row r="198" customFormat="false" ht="15.75" hidden="false" customHeight="false" outlineLevel="0" collapsed="false">
      <c r="A198" s="71"/>
      <c r="B198" s="10"/>
      <c r="C198" s="10"/>
      <c r="D198" s="10"/>
      <c r="E198" s="72"/>
      <c r="F198" s="10"/>
      <c r="G198" s="71"/>
      <c r="H198" s="71"/>
      <c r="I198" s="71"/>
      <c r="J198" s="71"/>
      <c r="K198" s="71"/>
      <c r="L198" s="71"/>
      <c r="M198" s="71"/>
      <c r="N198" s="71"/>
      <c r="O198" s="71"/>
    </row>
    <row r="199" customFormat="false" ht="15.75" hidden="false" customHeight="false" outlineLevel="0" collapsed="false">
      <c r="A199" s="71"/>
      <c r="B199" s="10"/>
      <c r="C199" s="10"/>
      <c r="D199" s="10"/>
      <c r="E199" s="72"/>
      <c r="F199" s="10"/>
      <c r="G199" s="71"/>
      <c r="H199" s="71"/>
      <c r="I199" s="71"/>
      <c r="J199" s="71"/>
      <c r="K199" s="71"/>
      <c r="L199" s="71"/>
      <c r="M199" s="71"/>
      <c r="N199" s="71"/>
      <c r="O199" s="71"/>
    </row>
    <row r="200" customFormat="false" ht="15.75" hidden="false" customHeight="false" outlineLevel="0" collapsed="false">
      <c r="A200" s="71"/>
      <c r="B200" s="10"/>
      <c r="C200" s="10"/>
      <c r="D200" s="10"/>
      <c r="E200" s="72"/>
      <c r="F200" s="10"/>
      <c r="G200" s="71"/>
      <c r="H200" s="71"/>
      <c r="I200" s="71"/>
      <c r="J200" s="71"/>
      <c r="K200" s="71"/>
      <c r="L200" s="71"/>
      <c r="M200" s="71"/>
      <c r="N200" s="71"/>
      <c r="O200" s="71"/>
    </row>
    <row r="201" customFormat="false" ht="15.75" hidden="false" customHeight="false" outlineLevel="0" collapsed="false">
      <c r="A201" s="71"/>
      <c r="B201" s="10"/>
      <c r="C201" s="10"/>
      <c r="D201" s="10"/>
      <c r="E201" s="72"/>
      <c r="F201" s="10"/>
      <c r="G201" s="71"/>
      <c r="H201" s="71"/>
      <c r="I201" s="71"/>
      <c r="J201" s="71"/>
      <c r="K201" s="71"/>
      <c r="L201" s="71"/>
      <c r="M201" s="71"/>
      <c r="N201" s="71"/>
      <c r="O201" s="71"/>
    </row>
    <row r="202" customFormat="false" ht="15.75" hidden="false" customHeight="false" outlineLevel="0" collapsed="false">
      <c r="A202" s="71"/>
      <c r="B202" s="10"/>
      <c r="C202" s="10"/>
      <c r="D202" s="10"/>
      <c r="E202" s="72"/>
      <c r="F202" s="10"/>
      <c r="G202" s="71"/>
      <c r="H202" s="71"/>
      <c r="I202" s="71"/>
      <c r="J202" s="71"/>
      <c r="K202" s="71"/>
      <c r="L202" s="71"/>
      <c r="M202" s="71"/>
      <c r="N202" s="71"/>
      <c r="O202" s="71"/>
    </row>
    <row r="203" customFormat="false" ht="15.75" hidden="false" customHeight="false" outlineLevel="0" collapsed="false">
      <c r="A203" s="71"/>
      <c r="B203" s="10"/>
      <c r="C203" s="10"/>
      <c r="D203" s="10"/>
      <c r="E203" s="72"/>
      <c r="F203" s="10"/>
      <c r="G203" s="71"/>
      <c r="H203" s="71"/>
      <c r="I203" s="71"/>
      <c r="J203" s="71"/>
      <c r="K203" s="71"/>
      <c r="L203" s="71"/>
      <c r="M203" s="71"/>
      <c r="N203" s="71"/>
      <c r="O203" s="71"/>
    </row>
    <row r="204" customFormat="false" ht="15.75" hidden="false" customHeight="false" outlineLevel="0" collapsed="false">
      <c r="A204" s="71"/>
      <c r="B204" s="10"/>
      <c r="C204" s="10"/>
      <c r="D204" s="10"/>
      <c r="E204" s="72"/>
      <c r="F204" s="10"/>
      <c r="G204" s="71"/>
      <c r="H204" s="71"/>
      <c r="I204" s="71"/>
      <c r="J204" s="71"/>
      <c r="K204" s="71"/>
      <c r="L204" s="71"/>
      <c r="M204" s="71"/>
      <c r="N204" s="71"/>
      <c r="O204" s="71"/>
    </row>
    <row r="205" customFormat="false" ht="15.75" hidden="false" customHeight="false" outlineLevel="0" collapsed="false">
      <c r="A205" s="71"/>
      <c r="B205" s="10"/>
      <c r="C205" s="10"/>
      <c r="D205" s="10"/>
      <c r="E205" s="72"/>
      <c r="F205" s="10"/>
      <c r="G205" s="71"/>
      <c r="H205" s="71"/>
      <c r="I205" s="71"/>
      <c r="J205" s="71"/>
      <c r="K205" s="71"/>
      <c r="L205" s="71"/>
      <c r="M205" s="71"/>
      <c r="N205" s="71"/>
      <c r="O205" s="71"/>
    </row>
    <row r="206" customFormat="false" ht="15.75" hidden="false" customHeight="false" outlineLevel="0" collapsed="false">
      <c r="A206" s="71"/>
      <c r="B206" s="10"/>
      <c r="C206" s="10"/>
      <c r="D206" s="10"/>
      <c r="E206" s="72"/>
      <c r="F206" s="10"/>
      <c r="G206" s="71"/>
      <c r="H206" s="71"/>
      <c r="I206" s="71"/>
      <c r="J206" s="71"/>
      <c r="K206" s="71"/>
      <c r="L206" s="71"/>
      <c r="M206" s="71"/>
      <c r="N206" s="71"/>
      <c r="O206" s="71"/>
    </row>
    <row r="207" customFormat="false" ht="15.75" hidden="false" customHeight="false" outlineLevel="0" collapsed="false">
      <c r="A207" s="71"/>
      <c r="B207" s="10"/>
      <c r="C207" s="10"/>
      <c r="D207" s="10"/>
      <c r="E207" s="72"/>
      <c r="F207" s="10"/>
      <c r="G207" s="71"/>
      <c r="H207" s="71"/>
      <c r="I207" s="71"/>
      <c r="J207" s="71"/>
      <c r="K207" s="71"/>
      <c r="L207" s="71"/>
      <c r="M207" s="71"/>
      <c r="N207" s="71"/>
      <c r="O207" s="71"/>
    </row>
    <row r="208" customFormat="false" ht="15.75" hidden="false" customHeight="false" outlineLevel="0" collapsed="false">
      <c r="A208" s="71"/>
      <c r="B208" s="10"/>
      <c r="C208" s="10"/>
      <c r="D208" s="10"/>
      <c r="E208" s="72"/>
      <c r="F208" s="10"/>
      <c r="G208" s="71"/>
      <c r="H208" s="71"/>
      <c r="I208" s="71"/>
      <c r="J208" s="71"/>
      <c r="K208" s="71"/>
      <c r="L208" s="71"/>
      <c r="M208" s="71"/>
      <c r="N208" s="71"/>
      <c r="O208" s="71"/>
    </row>
    <row r="209" customFormat="false" ht="15.75" hidden="false" customHeight="false" outlineLevel="0" collapsed="false">
      <c r="A209" s="71"/>
      <c r="B209" s="10"/>
      <c r="C209" s="10"/>
      <c r="D209" s="10"/>
      <c r="E209" s="72"/>
      <c r="F209" s="10"/>
      <c r="G209" s="71"/>
      <c r="H209" s="71"/>
      <c r="I209" s="71"/>
      <c r="J209" s="71"/>
      <c r="K209" s="71"/>
      <c r="L209" s="71"/>
      <c r="M209" s="71"/>
      <c r="N209" s="71"/>
      <c r="O209" s="71"/>
    </row>
    <row r="210" customFormat="false" ht="15.75" hidden="false" customHeight="false" outlineLevel="0" collapsed="false">
      <c r="A210" s="71"/>
      <c r="B210" s="10"/>
      <c r="C210" s="10"/>
      <c r="D210" s="10"/>
      <c r="E210" s="72"/>
      <c r="F210" s="10"/>
      <c r="G210" s="71"/>
      <c r="H210" s="71"/>
      <c r="I210" s="71"/>
      <c r="J210" s="71"/>
      <c r="K210" s="71"/>
      <c r="L210" s="71"/>
      <c r="M210" s="71"/>
      <c r="N210" s="71"/>
      <c r="O210" s="71"/>
    </row>
    <row r="211" customFormat="false" ht="15.75" hidden="false" customHeight="false" outlineLevel="0" collapsed="false">
      <c r="A211" s="71"/>
      <c r="B211" s="10"/>
      <c r="C211" s="10"/>
      <c r="D211" s="10"/>
      <c r="E211" s="72"/>
      <c r="F211" s="10"/>
      <c r="G211" s="71"/>
      <c r="H211" s="71"/>
      <c r="I211" s="71"/>
      <c r="J211" s="71"/>
      <c r="K211" s="71"/>
      <c r="L211" s="71"/>
      <c r="M211" s="71"/>
      <c r="N211" s="71"/>
      <c r="O211" s="71"/>
    </row>
    <row r="212" customFormat="false" ht="15.75" hidden="false" customHeight="false" outlineLevel="0" collapsed="false">
      <c r="A212" s="71"/>
      <c r="B212" s="10"/>
      <c r="C212" s="10"/>
      <c r="D212" s="10"/>
      <c r="E212" s="72"/>
      <c r="F212" s="10"/>
      <c r="G212" s="71"/>
      <c r="H212" s="71"/>
      <c r="I212" s="71"/>
      <c r="J212" s="71"/>
      <c r="K212" s="71"/>
      <c r="L212" s="71"/>
      <c r="M212" s="71"/>
      <c r="N212" s="71"/>
      <c r="O212" s="71"/>
    </row>
    <row r="213" customFormat="false" ht="15.75" hidden="false" customHeight="false" outlineLevel="0" collapsed="false">
      <c r="A213" s="71"/>
      <c r="B213" s="10"/>
      <c r="C213" s="10"/>
      <c r="D213" s="10"/>
      <c r="E213" s="72"/>
      <c r="F213" s="10"/>
      <c r="G213" s="71"/>
      <c r="H213" s="71"/>
      <c r="I213" s="71"/>
      <c r="J213" s="71"/>
      <c r="K213" s="71"/>
      <c r="L213" s="71"/>
      <c r="M213" s="71"/>
      <c r="N213" s="71"/>
      <c r="O213" s="71"/>
    </row>
    <row r="214" customFormat="false" ht="15.75" hidden="false" customHeight="false" outlineLevel="0" collapsed="false">
      <c r="A214" s="71"/>
      <c r="B214" s="10"/>
      <c r="C214" s="10"/>
      <c r="D214" s="10"/>
      <c r="E214" s="72"/>
      <c r="F214" s="10"/>
      <c r="G214" s="71"/>
      <c r="H214" s="71"/>
      <c r="I214" s="71"/>
      <c r="J214" s="71"/>
      <c r="K214" s="71"/>
      <c r="L214" s="71"/>
      <c r="M214" s="71"/>
      <c r="N214" s="71"/>
      <c r="O214" s="71"/>
    </row>
    <row r="215" customFormat="false" ht="15.75" hidden="false" customHeight="false" outlineLevel="0" collapsed="false">
      <c r="A215" s="71"/>
      <c r="B215" s="10"/>
      <c r="C215" s="10"/>
      <c r="D215" s="10"/>
      <c r="E215" s="72"/>
      <c r="F215" s="10"/>
      <c r="G215" s="71"/>
      <c r="H215" s="71"/>
      <c r="I215" s="71"/>
      <c r="J215" s="71"/>
      <c r="K215" s="71"/>
      <c r="L215" s="71"/>
      <c r="M215" s="71"/>
      <c r="N215" s="71"/>
      <c r="O215" s="71"/>
    </row>
    <row r="216" customFormat="false" ht="15.75" hidden="false" customHeight="false" outlineLevel="0" collapsed="false">
      <c r="A216" s="71"/>
      <c r="B216" s="10"/>
      <c r="C216" s="10"/>
      <c r="D216" s="10"/>
      <c r="E216" s="72"/>
      <c r="F216" s="10"/>
      <c r="G216" s="71"/>
      <c r="H216" s="71"/>
      <c r="I216" s="71"/>
      <c r="J216" s="71"/>
      <c r="K216" s="71"/>
      <c r="L216" s="71"/>
      <c r="M216" s="71"/>
      <c r="N216" s="71"/>
      <c r="O216" s="71"/>
    </row>
    <row r="217" customFormat="false" ht="15.75" hidden="false" customHeight="false" outlineLevel="0" collapsed="false">
      <c r="A217" s="71"/>
      <c r="B217" s="10"/>
      <c r="C217" s="10"/>
      <c r="D217" s="10"/>
      <c r="E217" s="72"/>
      <c r="F217" s="10"/>
      <c r="G217" s="71"/>
      <c r="H217" s="71"/>
      <c r="I217" s="71"/>
      <c r="J217" s="71"/>
      <c r="K217" s="71"/>
      <c r="L217" s="71"/>
      <c r="M217" s="71"/>
      <c r="N217" s="71"/>
      <c r="O217" s="71"/>
    </row>
    <row r="218" customFormat="false" ht="15.75" hidden="false" customHeight="false" outlineLevel="0" collapsed="false">
      <c r="A218" s="71"/>
      <c r="B218" s="10"/>
      <c r="C218" s="10"/>
      <c r="D218" s="10"/>
      <c r="E218" s="72"/>
      <c r="F218" s="10"/>
      <c r="G218" s="71"/>
      <c r="H218" s="71"/>
      <c r="I218" s="71"/>
      <c r="J218" s="71"/>
      <c r="K218" s="71"/>
      <c r="L218" s="71"/>
      <c r="M218" s="71"/>
      <c r="N218" s="71"/>
      <c r="O218" s="71"/>
    </row>
    <row r="219" customFormat="false" ht="15.75" hidden="false" customHeight="false" outlineLevel="0" collapsed="false">
      <c r="A219" s="71"/>
      <c r="B219" s="10"/>
      <c r="C219" s="10"/>
      <c r="D219" s="10"/>
      <c r="E219" s="72"/>
      <c r="F219" s="10"/>
      <c r="G219" s="71"/>
      <c r="H219" s="71"/>
      <c r="I219" s="71"/>
      <c r="J219" s="71"/>
      <c r="K219" s="71"/>
      <c r="L219" s="71"/>
      <c r="M219" s="71"/>
      <c r="N219" s="71"/>
      <c r="O219" s="71"/>
    </row>
    <row r="220" customFormat="false" ht="15.75" hidden="false" customHeight="false" outlineLevel="0" collapsed="false">
      <c r="A220" s="71"/>
      <c r="B220" s="10"/>
      <c r="C220" s="10"/>
      <c r="D220" s="10"/>
      <c r="E220" s="72"/>
      <c r="F220" s="10"/>
      <c r="G220" s="71"/>
      <c r="H220" s="71"/>
      <c r="I220" s="71"/>
      <c r="J220" s="71"/>
      <c r="K220" s="71"/>
      <c r="L220" s="71"/>
      <c r="M220" s="71"/>
      <c r="N220" s="71"/>
      <c r="O220" s="71"/>
    </row>
    <row r="221" customFormat="false" ht="15.75" hidden="false" customHeight="false" outlineLevel="0" collapsed="false">
      <c r="A221" s="71"/>
      <c r="B221" s="10"/>
      <c r="C221" s="10"/>
      <c r="D221" s="10"/>
      <c r="E221" s="72"/>
      <c r="F221" s="10"/>
      <c r="G221" s="71"/>
      <c r="H221" s="71"/>
      <c r="I221" s="71"/>
      <c r="J221" s="71"/>
      <c r="K221" s="71"/>
      <c r="L221" s="71"/>
      <c r="M221" s="71"/>
      <c r="N221" s="71"/>
      <c r="O221" s="71"/>
    </row>
    <row r="222" customFormat="false" ht="15.75" hidden="false" customHeight="false" outlineLevel="0" collapsed="false">
      <c r="A222" s="71"/>
      <c r="B222" s="10"/>
      <c r="C222" s="10"/>
      <c r="D222" s="10"/>
      <c r="E222" s="72"/>
      <c r="F222" s="10"/>
      <c r="G222" s="71"/>
      <c r="H222" s="71"/>
      <c r="I222" s="71"/>
      <c r="J222" s="71"/>
      <c r="K222" s="71"/>
      <c r="L222" s="71"/>
      <c r="M222" s="71"/>
      <c r="N222" s="71"/>
      <c r="O222" s="71"/>
    </row>
    <row r="223" customFormat="false" ht="15.75" hidden="false" customHeight="false" outlineLevel="0" collapsed="false">
      <c r="A223" s="71"/>
      <c r="B223" s="10"/>
      <c r="C223" s="10"/>
      <c r="D223" s="10"/>
      <c r="E223" s="72"/>
      <c r="F223" s="10"/>
      <c r="G223" s="71"/>
      <c r="H223" s="71"/>
      <c r="I223" s="71"/>
      <c r="J223" s="71"/>
      <c r="K223" s="71"/>
      <c r="L223" s="71"/>
      <c r="M223" s="71"/>
      <c r="N223" s="71"/>
      <c r="O223" s="71"/>
    </row>
    <row r="224" customFormat="false" ht="15.75" hidden="false" customHeight="false" outlineLevel="0" collapsed="false">
      <c r="A224" s="71"/>
      <c r="B224" s="10"/>
      <c r="C224" s="10"/>
      <c r="D224" s="10"/>
      <c r="E224" s="72"/>
      <c r="F224" s="10"/>
      <c r="G224" s="71"/>
      <c r="H224" s="71"/>
      <c r="I224" s="71"/>
      <c r="J224" s="71"/>
      <c r="K224" s="71"/>
      <c r="L224" s="71"/>
      <c r="M224" s="71"/>
      <c r="N224" s="71"/>
      <c r="O224" s="71"/>
    </row>
    <row r="225" customFormat="false" ht="15.75" hidden="false" customHeight="false" outlineLevel="0" collapsed="false">
      <c r="A225" s="71"/>
      <c r="B225" s="10"/>
      <c r="C225" s="10"/>
      <c r="D225" s="10"/>
      <c r="E225" s="72"/>
      <c r="F225" s="10"/>
      <c r="G225" s="71"/>
      <c r="H225" s="71"/>
      <c r="I225" s="71"/>
      <c r="J225" s="71"/>
      <c r="K225" s="71"/>
      <c r="L225" s="71"/>
      <c r="M225" s="71"/>
      <c r="N225" s="71"/>
      <c r="O225" s="71"/>
    </row>
    <row r="226" customFormat="false" ht="15.75" hidden="false" customHeight="false" outlineLevel="0" collapsed="false">
      <c r="A226" s="71"/>
      <c r="B226" s="10"/>
      <c r="C226" s="10"/>
      <c r="D226" s="10"/>
      <c r="E226" s="72"/>
      <c r="F226" s="10"/>
      <c r="G226" s="71"/>
      <c r="H226" s="71"/>
      <c r="I226" s="71"/>
      <c r="J226" s="71"/>
      <c r="K226" s="71"/>
      <c r="L226" s="71"/>
      <c r="M226" s="71"/>
      <c r="N226" s="71"/>
      <c r="O226" s="71"/>
    </row>
    <row r="227" customFormat="false" ht="15.75" hidden="false" customHeight="false" outlineLevel="0" collapsed="false">
      <c r="A227" s="71"/>
      <c r="B227" s="10"/>
      <c r="C227" s="10"/>
      <c r="D227" s="10"/>
      <c r="E227" s="72"/>
      <c r="F227" s="10"/>
      <c r="G227" s="71"/>
      <c r="H227" s="71"/>
      <c r="I227" s="71"/>
      <c r="J227" s="71"/>
      <c r="K227" s="71"/>
      <c r="L227" s="71"/>
      <c r="M227" s="71"/>
      <c r="N227" s="71"/>
      <c r="O227" s="71"/>
    </row>
    <row r="228" customFormat="false" ht="15.75" hidden="false" customHeight="false" outlineLevel="0" collapsed="false">
      <c r="A228" s="71"/>
      <c r="B228" s="10"/>
      <c r="C228" s="10"/>
      <c r="D228" s="10"/>
      <c r="E228" s="72"/>
      <c r="F228" s="10"/>
      <c r="G228" s="71"/>
      <c r="H228" s="71"/>
      <c r="I228" s="71"/>
      <c r="J228" s="71"/>
      <c r="K228" s="71"/>
      <c r="L228" s="71"/>
      <c r="M228" s="71"/>
      <c r="N228" s="71"/>
      <c r="O228" s="71"/>
    </row>
    <row r="229" customFormat="false" ht="15.75" hidden="false" customHeight="false" outlineLevel="0" collapsed="false">
      <c r="A229" s="71"/>
      <c r="B229" s="10"/>
      <c r="C229" s="10"/>
      <c r="D229" s="10"/>
      <c r="E229" s="72"/>
      <c r="F229" s="10"/>
      <c r="G229" s="71"/>
      <c r="H229" s="71"/>
      <c r="I229" s="71"/>
      <c r="J229" s="71"/>
      <c r="K229" s="71"/>
      <c r="L229" s="71"/>
      <c r="M229" s="71"/>
      <c r="N229" s="71"/>
      <c r="O229" s="71"/>
    </row>
    <row r="230" customFormat="false" ht="15.75" hidden="false" customHeight="false" outlineLevel="0" collapsed="false">
      <c r="A230" s="71"/>
      <c r="B230" s="10"/>
      <c r="C230" s="10"/>
      <c r="D230" s="10"/>
      <c r="E230" s="72"/>
      <c r="F230" s="10"/>
      <c r="G230" s="71"/>
      <c r="H230" s="71"/>
      <c r="I230" s="71"/>
      <c r="J230" s="71"/>
      <c r="K230" s="71"/>
      <c r="L230" s="71"/>
      <c r="M230" s="71"/>
      <c r="N230" s="71"/>
      <c r="O230" s="71"/>
    </row>
    <row r="231" customFormat="false" ht="15.75" hidden="false" customHeight="false" outlineLevel="0" collapsed="false">
      <c r="A231" s="71"/>
      <c r="B231" s="10"/>
      <c r="C231" s="10"/>
      <c r="D231" s="10"/>
      <c r="E231" s="72"/>
      <c r="F231" s="10"/>
      <c r="G231" s="71"/>
      <c r="H231" s="71"/>
      <c r="I231" s="71"/>
      <c r="J231" s="71"/>
      <c r="K231" s="71"/>
      <c r="L231" s="71"/>
      <c r="M231" s="71"/>
      <c r="N231" s="71"/>
      <c r="O231" s="71"/>
    </row>
    <row r="232" customFormat="false" ht="15.75" hidden="false" customHeight="false" outlineLevel="0" collapsed="false">
      <c r="A232" s="71"/>
      <c r="B232" s="10"/>
      <c r="C232" s="10"/>
      <c r="D232" s="10"/>
      <c r="E232" s="72"/>
      <c r="F232" s="10"/>
      <c r="G232" s="71"/>
      <c r="H232" s="71"/>
      <c r="I232" s="71"/>
      <c r="J232" s="71"/>
      <c r="K232" s="71"/>
      <c r="L232" s="71"/>
      <c r="M232" s="71"/>
      <c r="N232" s="71"/>
      <c r="O232" s="71"/>
    </row>
    <row r="233" customFormat="false" ht="15.75" hidden="false" customHeight="false" outlineLevel="0" collapsed="false">
      <c r="A233" s="71"/>
      <c r="B233" s="10"/>
      <c r="C233" s="10"/>
      <c r="D233" s="10"/>
      <c r="E233" s="72"/>
      <c r="F233" s="10"/>
      <c r="G233" s="71"/>
      <c r="H233" s="71"/>
      <c r="I233" s="71"/>
      <c r="J233" s="71"/>
      <c r="K233" s="71"/>
      <c r="L233" s="71"/>
      <c r="M233" s="71"/>
      <c r="N233" s="71"/>
      <c r="O233" s="71"/>
    </row>
    <row r="234" customFormat="false" ht="15.75" hidden="false" customHeight="false" outlineLevel="0" collapsed="false">
      <c r="A234" s="71"/>
      <c r="B234" s="10"/>
      <c r="C234" s="10"/>
      <c r="D234" s="10"/>
      <c r="E234" s="72"/>
      <c r="F234" s="10"/>
      <c r="G234" s="71"/>
      <c r="H234" s="71"/>
      <c r="I234" s="71"/>
      <c r="J234" s="71"/>
      <c r="K234" s="71"/>
      <c r="L234" s="71"/>
      <c r="M234" s="71"/>
      <c r="N234" s="71"/>
      <c r="O234" s="71"/>
    </row>
    <row r="235" customFormat="false" ht="15.75" hidden="false" customHeight="false" outlineLevel="0" collapsed="false">
      <c r="A235" s="71"/>
      <c r="B235" s="10"/>
      <c r="C235" s="10"/>
      <c r="D235" s="10"/>
      <c r="E235" s="72"/>
      <c r="F235" s="10"/>
      <c r="G235" s="71"/>
      <c r="H235" s="71"/>
      <c r="I235" s="71"/>
      <c r="J235" s="71"/>
      <c r="K235" s="71"/>
      <c r="L235" s="71"/>
      <c r="M235" s="71"/>
      <c r="N235" s="71"/>
      <c r="O235" s="71"/>
    </row>
    <row r="236" customFormat="false" ht="15.75" hidden="false" customHeight="false" outlineLevel="0" collapsed="false">
      <c r="A236" s="71"/>
      <c r="B236" s="10"/>
      <c r="C236" s="10"/>
      <c r="D236" s="10"/>
      <c r="E236" s="72"/>
      <c r="F236" s="10"/>
      <c r="G236" s="71"/>
      <c r="H236" s="71"/>
      <c r="I236" s="71"/>
      <c r="J236" s="71"/>
      <c r="K236" s="71"/>
      <c r="L236" s="71"/>
      <c r="M236" s="71"/>
      <c r="N236" s="71"/>
      <c r="O236" s="71"/>
    </row>
    <row r="237" customFormat="false" ht="15.75" hidden="false" customHeight="false" outlineLevel="0" collapsed="false">
      <c r="A237" s="71"/>
      <c r="B237" s="10"/>
      <c r="C237" s="10"/>
      <c r="D237" s="10"/>
      <c r="E237" s="72"/>
      <c r="F237" s="10"/>
      <c r="G237" s="71"/>
      <c r="H237" s="71"/>
      <c r="I237" s="71"/>
      <c r="J237" s="71"/>
      <c r="K237" s="71"/>
      <c r="L237" s="71"/>
      <c r="M237" s="71"/>
      <c r="N237" s="71"/>
      <c r="O237" s="71"/>
    </row>
    <row r="238" customFormat="false" ht="15.75" hidden="false" customHeight="false" outlineLevel="0" collapsed="false">
      <c r="A238" s="71"/>
      <c r="B238" s="10"/>
      <c r="C238" s="10"/>
      <c r="D238" s="10"/>
      <c r="E238" s="72"/>
      <c r="F238" s="10"/>
      <c r="G238" s="71"/>
      <c r="H238" s="71"/>
      <c r="I238" s="71"/>
      <c r="J238" s="71"/>
      <c r="K238" s="71"/>
      <c r="L238" s="71"/>
      <c r="M238" s="71"/>
      <c r="N238" s="71"/>
      <c r="O238" s="71"/>
    </row>
    <row r="239" customFormat="false" ht="15.75" hidden="false" customHeight="false" outlineLevel="0" collapsed="false">
      <c r="A239" s="71"/>
      <c r="B239" s="10"/>
      <c r="C239" s="10"/>
      <c r="D239" s="10"/>
      <c r="E239" s="72"/>
      <c r="F239" s="10"/>
      <c r="G239" s="71"/>
      <c r="H239" s="71"/>
      <c r="I239" s="71"/>
      <c r="J239" s="71"/>
      <c r="K239" s="71"/>
      <c r="L239" s="71"/>
      <c r="M239" s="71"/>
      <c r="N239" s="71"/>
      <c r="O239" s="71"/>
    </row>
    <row r="240" customFormat="false" ht="15.75" hidden="false" customHeight="false" outlineLevel="0" collapsed="false">
      <c r="A240" s="71"/>
      <c r="B240" s="10"/>
      <c r="C240" s="10"/>
      <c r="D240" s="10"/>
      <c r="E240" s="72"/>
      <c r="F240" s="10"/>
      <c r="G240" s="71"/>
      <c r="H240" s="71"/>
      <c r="I240" s="71"/>
      <c r="J240" s="71"/>
      <c r="K240" s="71"/>
      <c r="L240" s="71"/>
      <c r="M240" s="71"/>
      <c r="N240" s="71"/>
      <c r="O240" s="71"/>
    </row>
    <row r="241" customFormat="false" ht="15.75" hidden="false" customHeight="false" outlineLevel="0" collapsed="false">
      <c r="A241" s="71"/>
      <c r="B241" s="10"/>
      <c r="C241" s="10"/>
      <c r="D241" s="10"/>
      <c r="E241" s="72"/>
      <c r="F241" s="10"/>
      <c r="G241" s="71"/>
      <c r="H241" s="71"/>
      <c r="I241" s="71"/>
      <c r="J241" s="71"/>
      <c r="K241" s="71"/>
      <c r="L241" s="71"/>
      <c r="M241" s="71"/>
      <c r="N241" s="71"/>
      <c r="O241" s="71"/>
    </row>
    <row r="242" customFormat="false" ht="15.75" hidden="false" customHeight="false" outlineLevel="0" collapsed="false">
      <c r="A242" s="71"/>
      <c r="B242" s="10"/>
      <c r="C242" s="10"/>
      <c r="D242" s="10"/>
      <c r="E242" s="72"/>
      <c r="F242" s="10"/>
      <c r="G242" s="71"/>
      <c r="H242" s="71"/>
      <c r="I242" s="71"/>
      <c r="J242" s="71"/>
      <c r="K242" s="71"/>
      <c r="L242" s="71"/>
      <c r="M242" s="71"/>
      <c r="N242" s="71"/>
      <c r="O242" s="71"/>
    </row>
    <row r="243" customFormat="false" ht="15.75" hidden="false" customHeight="false" outlineLevel="0" collapsed="false">
      <c r="A243" s="71"/>
      <c r="B243" s="10"/>
      <c r="C243" s="10"/>
      <c r="D243" s="10"/>
      <c r="E243" s="72"/>
      <c r="F243" s="10"/>
      <c r="G243" s="71"/>
      <c r="H243" s="71"/>
      <c r="I243" s="71"/>
      <c r="J243" s="71"/>
      <c r="K243" s="71"/>
      <c r="L243" s="71"/>
      <c r="M243" s="71"/>
      <c r="N243" s="71"/>
      <c r="O243" s="71"/>
    </row>
    <row r="244" customFormat="false" ht="15.75" hidden="false" customHeight="false" outlineLevel="0" collapsed="false">
      <c r="A244" s="71"/>
      <c r="B244" s="10"/>
      <c r="C244" s="10"/>
      <c r="D244" s="10"/>
      <c r="E244" s="72"/>
      <c r="F244" s="10"/>
      <c r="G244" s="71"/>
      <c r="H244" s="71"/>
      <c r="I244" s="71"/>
      <c r="J244" s="71"/>
      <c r="K244" s="71"/>
      <c r="L244" s="71"/>
      <c r="M244" s="71"/>
      <c r="N244" s="71"/>
      <c r="O244" s="71"/>
    </row>
    <row r="245" customFormat="false" ht="15.75" hidden="false" customHeight="false" outlineLevel="0" collapsed="false">
      <c r="A245" s="71"/>
      <c r="B245" s="10"/>
      <c r="C245" s="10"/>
      <c r="D245" s="10"/>
      <c r="E245" s="72"/>
      <c r="F245" s="10"/>
      <c r="G245" s="71"/>
      <c r="H245" s="71"/>
      <c r="I245" s="71"/>
      <c r="J245" s="71"/>
      <c r="K245" s="71"/>
      <c r="L245" s="71"/>
      <c r="M245" s="71"/>
      <c r="N245" s="71"/>
      <c r="O245" s="71"/>
    </row>
    <row r="246" customFormat="false" ht="15.75" hidden="false" customHeight="false" outlineLevel="0" collapsed="false">
      <c r="A246" s="71"/>
      <c r="B246" s="10"/>
      <c r="C246" s="10"/>
      <c r="D246" s="10"/>
      <c r="E246" s="72"/>
      <c r="F246" s="10"/>
      <c r="G246" s="71"/>
      <c r="H246" s="71"/>
      <c r="I246" s="71"/>
      <c r="J246" s="71"/>
      <c r="K246" s="71"/>
      <c r="L246" s="71"/>
      <c r="M246" s="71"/>
      <c r="N246" s="71"/>
      <c r="O246" s="71"/>
    </row>
    <row r="247" customFormat="false" ht="15.75" hidden="false" customHeight="false" outlineLevel="0" collapsed="false">
      <c r="A247" s="71"/>
      <c r="B247" s="10"/>
      <c r="C247" s="10"/>
      <c r="D247" s="10"/>
      <c r="E247" s="72"/>
      <c r="F247" s="10"/>
      <c r="G247" s="71"/>
      <c r="H247" s="71"/>
      <c r="I247" s="71"/>
      <c r="J247" s="71"/>
      <c r="K247" s="71"/>
      <c r="L247" s="71"/>
      <c r="M247" s="71"/>
      <c r="N247" s="71"/>
      <c r="O247" s="71"/>
    </row>
    <row r="248" customFormat="false" ht="15.75" hidden="false" customHeight="false" outlineLevel="0" collapsed="false">
      <c r="A248" s="71"/>
      <c r="B248" s="10"/>
      <c r="C248" s="10"/>
      <c r="D248" s="10"/>
      <c r="E248" s="72"/>
      <c r="F248" s="10"/>
      <c r="G248" s="71"/>
      <c r="H248" s="71"/>
      <c r="I248" s="71"/>
      <c r="J248" s="71"/>
      <c r="K248" s="71"/>
      <c r="L248" s="71"/>
      <c r="M248" s="71"/>
      <c r="N248" s="71"/>
      <c r="O248" s="71"/>
    </row>
    <row r="249" customFormat="false" ht="15.75" hidden="false" customHeight="false" outlineLevel="0" collapsed="false">
      <c r="A249" s="71"/>
      <c r="B249" s="10"/>
      <c r="C249" s="10"/>
      <c r="D249" s="10"/>
      <c r="E249" s="72"/>
      <c r="F249" s="10"/>
      <c r="G249" s="71"/>
      <c r="H249" s="71"/>
      <c r="I249" s="71"/>
      <c r="J249" s="71"/>
      <c r="K249" s="71"/>
      <c r="L249" s="71"/>
      <c r="M249" s="71"/>
      <c r="N249" s="71"/>
      <c r="O249" s="71"/>
    </row>
    <row r="250" customFormat="false" ht="15.75" hidden="false" customHeight="false" outlineLevel="0" collapsed="false">
      <c r="A250" s="71"/>
      <c r="B250" s="10"/>
      <c r="C250" s="10"/>
      <c r="D250" s="10"/>
      <c r="E250" s="72"/>
      <c r="F250" s="10"/>
      <c r="G250" s="71"/>
      <c r="H250" s="71"/>
      <c r="I250" s="71"/>
      <c r="J250" s="71"/>
      <c r="K250" s="71"/>
      <c r="L250" s="71"/>
      <c r="M250" s="71"/>
      <c r="N250" s="71"/>
      <c r="O250" s="71"/>
    </row>
    <row r="251" customFormat="false" ht="15.75" hidden="false" customHeight="false" outlineLevel="0" collapsed="false">
      <c r="A251" s="71"/>
      <c r="B251" s="10"/>
      <c r="C251" s="10"/>
      <c r="D251" s="10"/>
      <c r="E251" s="72"/>
      <c r="F251" s="10"/>
      <c r="G251" s="71"/>
      <c r="H251" s="71"/>
      <c r="I251" s="71"/>
      <c r="J251" s="71"/>
      <c r="K251" s="71"/>
      <c r="L251" s="71"/>
      <c r="M251" s="71"/>
      <c r="N251" s="71"/>
      <c r="O251" s="71"/>
    </row>
    <row r="252" customFormat="false" ht="15.75" hidden="false" customHeight="false" outlineLevel="0" collapsed="false">
      <c r="A252" s="71"/>
      <c r="B252" s="10"/>
      <c r="C252" s="10"/>
      <c r="D252" s="10"/>
      <c r="E252" s="72"/>
      <c r="F252" s="10"/>
      <c r="G252" s="71"/>
      <c r="H252" s="71"/>
      <c r="I252" s="71"/>
      <c r="J252" s="71"/>
      <c r="K252" s="71"/>
      <c r="L252" s="71"/>
      <c r="M252" s="71"/>
      <c r="N252" s="71"/>
      <c r="O252" s="71"/>
    </row>
    <row r="253" customFormat="false" ht="15.75" hidden="false" customHeight="false" outlineLevel="0" collapsed="false">
      <c r="A253" s="71"/>
      <c r="B253" s="10"/>
      <c r="C253" s="10"/>
      <c r="D253" s="10"/>
      <c r="E253" s="72"/>
      <c r="F253" s="10"/>
      <c r="G253" s="71"/>
      <c r="H253" s="71"/>
      <c r="I253" s="71"/>
      <c r="J253" s="71"/>
      <c r="K253" s="71"/>
      <c r="L253" s="71"/>
      <c r="M253" s="71"/>
      <c r="N253" s="71"/>
      <c r="O253" s="71"/>
    </row>
    <row r="254" customFormat="false" ht="15.75" hidden="false" customHeight="false" outlineLevel="0" collapsed="false">
      <c r="A254" s="71"/>
      <c r="B254" s="10"/>
      <c r="C254" s="10"/>
      <c r="D254" s="10"/>
      <c r="E254" s="72"/>
      <c r="F254" s="10"/>
      <c r="G254" s="71"/>
      <c r="H254" s="71"/>
      <c r="I254" s="71"/>
      <c r="J254" s="71"/>
      <c r="K254" s="71"/>
      <c r="L254" s="71"/>
      <c r="M254" s="71"/>
      <c r="N254" s="71"/>
      <c r="O254" s="71"/>
    </row>
    <row r="255" customFormat="false" ht="15.75" hidden="false" customHeight="false" outlineLevel="0" collapsed="false">
      <c r="A255" s="71"/>
      <c r="B255" s="10"/>
      <c r="C255" s="10"/>
      <c r="D255" s="10"/>
      <c r="E255" s="72"/>
      <c r="F255" s="10"/>
      <c r="G255" s="71"/>
      <c r="H255" s="71"/>
      <c r="I255" s="71"/>
      <c r="J255" s="71"/>
      <c r="K255" s="71"/>
      <c r="L255" s="71"/>
      <c r="M255" s="71"/>
      <c r="N255" s="71"/>
      <c r="O255" s="71"/>
    </row>
    <row r="256" customFormat="false" ht="15.75" hidden="false" customHeight="false" outlineLevel="0" collapsed="false">
      <c r="A256" s="71"/>
      <c r="B256" s="10"/>
      <c r="C256" s="10"/>
      <c r="D256" s="10"/>
      <c r="E256" s="72"/>
      <c r="F256" s="10"/>
      <c r="G256" s="71"/>
      <c r="H256" s="71"/>
      <c r="I256" s="71"/>
      <c r="J256" s="71"/>
      <c r="K256" s="71"/>
      <c r="L256" s="71"/>
      <c r="M256" s="71"/>
      <c r="N256" s="71"/>
      <c r="O256" s="71"/>
    </row>
    <row r="257" customFormat="false" ht="15.75" hidden="false" customHeight="false" outlineLevel="0" collapsed="false">
      <c r="A257" s="71"/>
      <c r="B257" s="10"/>
      <c r="C257" s="10"/>
      <c r="D257" s="10"/>
      <c r="E257" s="72"/>
      <c r="F257" s="10"/>
      <c r="G257" s="71"/>
      <c r="H257" s="71"/>
      <c r="I257" s="71"/>
      <c r="J257" s="71"/>
      <c r="K257" s="71"/>
      <c r="L257" s="71"/>
      <c r="M257" s="71"/>
      <c r="N257" s="71"/>
      <c r="O257" s="71"/>
    </row>
    <row r="258" customFormat="false" ht="15.75" hidden="false" customHeight="false" outlineLevel="0" collapsed="false">
      <c r="A258" s="71"/>
      <c r="B258" s="10"/>
      <c r="C258" s="10"/>
      <c r="D258" s="10"/>
      <c r="E258" s="72"/>
      <c r="F258" s="10"/>
      <c r="G258" s="71"/>
      <c r="H258" s="71"/>
      <c r="I258" s="71"/>
      <c r="J258" s="71"/>
      <c r="K258" s="71"/>
      <c r="L258" s="71"/>
      <c r="M258" s="71"/>
      <c r="N258" s="71"/>
      <c r="O258" s="71"/>
    </row>
    <row r="259" customFormat="false" ht="15.75" hidden="false" customHeight="false" outlineLevel="0" collapsed="false">
      <c r="A259" s="71"/>
      <c r="B259" s="10"/>
      <c r="C259" s="10"/>
      <c r="D259" s="10"/>
      <c r="E259" s="72"/>
      <c r="F259" s="10"/>
      <c r="G259" s="71"/>
      <c r="H259" s="71"/>
      <c r="I259" s="71"/>
      <c r="J259" s="71"/>
      <c r="K259" s="71"/>
      <c r="L259" s="71"/>
      <c r="M259" s="71"/>
      <c r="N259" s="71"/>
      <c r="O259" s="71"/>
    </row>
    <row r="260" customFormat="false" ht="15.75" hidden="false" customHeight="false" outlineLevel="0" collapsed="false">
      <c r="A260" s="71"/>
      <c r="B260" s="10"/>
      <c r="C260" s="10"/>
      <c r="D260" s="10"/>
      <c r="E260" s="72"/>
      <c r="F260" s="10"/>
      <c r="G260" s="71"/>
      <c r="H260" s="71"/>
      <c r="I260" s="71"/>
      <c r="J260" s="71"/>
      <c r="K260" s="71"/>
      <c r="L260" s="71"/>
      <c r="M260" s="71"/>
      <c r="N260" s="71"/>
      <c r="O260" s="71"/>
    </row>
  </sheetData>
  <autoFilter ref="A3:R260"/>
  <mergeCells count="3">
    <mergeCell ref="J2:K2"/>
    <mergeCell ref="L2:M2"/>
    <mergeCell ref="N2:O2"/>
  </mergeCells>
  <printOptions headings="false" gridLines="false" gridLinesSet="true" horizontalCentered="false" verticalCentered="false"/>
  <pageMargins left="0.708333333333333" right="0.708333333333333" top="0.903472222222222" bottom="0.747916666666667" header="0.315277777777778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&amp;L&amp;14Accordo per la Coesione Governo - Regione del Veneto&amp;C&amp;14Allegato A1 - Elenco interventi proposti a finanziamento con FSC 2021-2027 e relativo cronoprogramma procedurale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19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1:1"/>
    </sheetView>
  </sheetViews>
  <sheetFormatPr defaultColWidth="20.87890625" defaultRowHeight="15" zeroHeight="false" outlineLevelRow="0" outlineLevelCol="0"/>
  <cols>
    <col collapsed="false" customWidth="true" hidden="false" outlineLevel="0" max="1" min="1" style="0" width="32.57"/>
    <col collapsed="false" customWidth="true" hidden="false" outlineLevel="0" max="2" min="2" style="0" width="30.29"/>
    <col collapsed="false" customWidth="true" hidden="false" outlineLevel="0" max="4" min="4" style="0" width="69.85"/>
    <col collapsed="false" customWidth="true" hidden="false" outlineLevel="0" max="5" min="5" style="0" width="23.72"/>
  </cols>
  <sheetData>
    <row r="1" customFormat="false" ht="15" hidden="false" customHeight="false" outlineLevel="0" collapsed="false">
      <c r="A1" s="73"/>
      <c r="B1" s="73"/>
      <c r="C1" s="73"/>
      <c r="D1" s="73"/>
      <c r="E1" s="73"/>
    </row>
    <row r="2" customFormat="false" ht="15" hidden="false" customHeight="false" outlineLevel="0" collapsed="false">
      <c r="A2" s="73"/>
      <c r="B2" s="73"/>
      <c r="C2" s="73"/>
      <c r="D2" s="73"/>
      <c r="E2" s="73"/>
    </row>
    <row r="3" customFormat="false" ht="15.65" hidden="false" customHeight="false" outlineLevel="0" collapsed="false">
      <c r="A3" s="73" t="s">
        <v>29</v>
      </c>
      <c r="B3" s="73" t="s">
        <v>30</v>
      </c>
      <c r="C3" s="73" t="s">
        <v>31</v>
      </c>
      <c r="D3" s="73" t="s">
        <v>32</v>
      </c>
      <c r="E3" s="73" t="s">
        <v>316</v>
      </c>
    </row>
    <row r="4" customFormat="false" ht="45" hidden="false" customHeight="false" outlineLevel="0" collapsed="false">
      <c r="A4" s="74" t="s">
        <v>317</v>
      </c>
      <c r="B4" s="75" t="s">
        <v>318</v>
      </c>
      <c r="C4" s="76" t="s">
        <v>319</v>
      </c>
      <c r="D4" s="77" t="s">
        <v>320</v>
      </c>
      <c r="E4" s="78" t="n">
        <v>4000000</v>
      </c>
    </row>
    <row r="5" customFormat="false" ht="30" hidden="false" customHeight="false" outlineLevel="0" collapsed="false">
      <c r="A5" s="74" t="s">
        <v>47</v>
      </c>
      <c r="B5" s="75" t="s">
        <v>321</v>
      </c>
      <c r="C5" s="75" t="s">
        <v>322</v>
      </c>
      <c r="D5" s="77" t="s">
        <v>323</v>
      </c>
      <c r="E5" s="79" t="n">
        <v>4097232.72</v>
      </c>
    </row>
    <row r="6" customFormat="false" ht="31.5" hidden="false" customHeight="false" outlineLevel="0" collapsed="false">
      <c r="A6" s="74" t="s">
        <v>73</v>
      </c>
      <c r="B6" s="75" t="s">
        <v>324</v>
      </c>
      <c r="C6" s="75" t="s">
        <v>325</v>
      </c>
      <c r="D6" s="75" t="s">
        <v>326</v>
      </c>
      <c r="E6" s="79" t="n">
        <v>1000000</v>
      </c>
    </row>
    <row r="7" customFormat="false" ht="31.5" hidden="false" customHeight="false" outlineLevel="0" collapsed="false">
      <c r="A7" s="74" t="s">
        <v>73</v>
      </c>
      <c r="B7" s="80" t="s">
        <v>327</v>
      </c>
      <c r="C7" s="75" t="s">
        <v>328</v>
      </c>
      <c r="D7" s="75" t="s">
        <v>329</v>
      </c>
      <c r="E7" s="79" t="n">
        <v>10685000</v>
      </c>
    </row>
    <row r="8" customFormat="false" ht="31.5" hidden="false" customHeight="false" outlineLevel="0" collapsed="false">
      <c r="A8" s="74" t="s">
        <v>73</v>
      </c>
      <c r="B8" s="80" t="s">
        <v>327</v>
      </c>
      <c r="C8" s="75" t="s">
        <v>330</v>
      </c>
      <c r="D8" s="75" t="s">
        <v>331</v>
      </c>
      <c r="E8" s="79" t="n">
        <v>15000000</v>
      </c>
    </row>
    <row r="9" customFormat="false" ht="47.25" hidden="false" customHeight="false" outlineLevel="0" collapsed="false">
      <c r="A9" s="74" t="s">
        <v>73</v>
      </c>
      <c r="B9" s="80" t="s">
        <v>327</v>
      </c>
      <c r="C9" s="75" t="s">
        <v>332</v>
      </c>
      <c r="D9" s="75" t="s">
        <v>333</v>
      </c>
      <c r="E9" s="79" t="n">
        <v>3000000</v>
      </c>
    </row>
    <row r="10" customFormat="false" ht="31.5" hidden="false" customHeight="false" outlineLevel="0" collapsed="false">
      <c r="A10" s="81" t="s">
        <v>334</v>
      </c>
      <c r="B10" s="76" t="s">
        <v>335</v>
      </c>
      <c r="C10" s="76" t="s">
        <v>336</v>
      </c>
      <c r="D10" s="76" t="s">
        <v>337</v>
      </c>
      <c r="E10" s="79" t="n">
        <v>11250000</v>
      </c>
    </row>
    <row r="11" customFormat="false" ht="57.75" hidden="false" customHeight="false" outlineLevel="0" collapsed="false">
      <c r="A11" s="81" t="s">
        <v>334</v>
      </c>
      <c r="B11" s="82" t="s">
        <v>338</v>
      </c>
      <c r="C11" s="76" t="s">
        <v>339</v>
      </c>
      <c r="D11" s="83" t="s">
        <v>340</v>
      </c>
      <c r="E11" s="84" t="n">
        <v>4000000</v>
      </c>
    </row>
    <row r="12" customFormat="false" ht="63" hidden="false" customHeight="false" outlineLevel="0" collapsed="false">
      <c r="A12" s="81" t="s">
        <v>334</v>
      </c>
      <c r="B12" s="82" t="s">
        <v>338</v>
      </c>
      <c r="C12" s="76" t="s">
        <v>341</v>
      </c>
      <c r="D12" s="85" t="s">
        <v>342</v>
      </c>
      <c r="E12" s="84" t="n">
        <v>4000000</v>
      </c>
    </row>
    <row r="13" customFormat="false" ht="78.75" hidden="false" customHeight="false" outlineLevel="0" collapsed="false">
      <c r="A13" s="81" t="s">
        <v>334</v>
      </c>
      <c r="B13" s="82" t="s">
        <v>338</v>
      </c>
      <c r="C13" s="76" t="s">
        <v>343</v>
      </c>
      <c r="D13" s="85" t="s">
        <v>344</v>
      </c>
      <c r="E13" s="84" t="n">
        <v>3725000</v>
      </c>
    </row>
    <row r="14" customFormat="false" ht="47.25" hidden="false" customHeight="false" outlineLevel="0" collapsed="false">
      <c r="A14" s="81" t="s">
        <v>334</v>
      </c>
      <c r="B14" s="82" t="s">
        <v>338</v>
      </c>
      <c r="C14" s="76" t="s">
        <v>345</v>
      </c>
      <c r="D14" s="85" t="s">
        <v>346</v>
      </c>
      <c r="E14" s="84" t="n">
        <v>275000</v>
      </c>
    </row>
    <row r="15" customFormat="false" ht="31.5" hidden="false" customHeight="false" outlineLevel="0" collapsed="false">
      <c r="A15" s="86" t="s">
        <v>275</v>
      </c>
      <c r="B15" s="80" t="s">
        <v>347</v>
      </c>
      <c r="C15" s="75" t="s">
        <v>348</v>
      </c>
      <c r="D15" s="75" t="s">
        <v>349</v>
      </c>
      <c r="E15" s="79" t="n">
        <v>1800000</v>
      </c>
    </row>
    <row r="16" customFormat="false" ht="47.25" hidden="false" customHeight="false" outlineLevel="0" collapsed="false">
      <c r="A16" s="86" t="s">
        <v>275</v>
      </c>
      <c r="B16" s="80" t="s">
        <v>347</v>
      </c>
      <c r="C16" s="75" t="s">
        <v>350</v>
      </c>
      <c r="D16" s="75" t="s">
        <v>351</v>
      </c>
      <c r="E16" s="79" t="n">
        <v>1200000</v>
      </c>
    </row>
    <row r="17" customFormat="false" ht="47.25" hidden="false" customHeight="false" outlineLevel="0" collapsed="false">
      <c r="A17" s="87" t="s">
        <v>292</v>
      </c>
      <c r="B17" s="76" t="s">
        <v>352</v>
      </c>
      <c r="C17" s="76" t="s">
        <v>353</v>
      </c>
      <c r="D17" s="76" t="s">
        <v>354</v>
      </c>
      <c r="E17" s="79" t="n">
        <v>1167767.28</v>
      </c>
    </row>
    <row r="18" customFormat="false" ht="15.75" hidden="false" customHeight="false" outlineLevel="0" collapsed="false">
      <c r="A18" s="87" t="s">
        <v>308</v>
      </c>
      <c r="B18" s="76" t="s">
        <v>355</v>
      </c>
      <c r="C18" s="76" t="s">
        <v>356</v>
      </c>
      <c r="D18" s="76" t="s">
        <v>357</v>
      </c>
      <c r="E18" s="79" t="n">
        <v>4000000</v>
      </c>
    </row>
    <row r="19" customFormat="false" ht="15.75" hidden="false" customHeight="false" outlineLevel="0" collapsed="false">
      <c r="A19" s="88" t="s">
        <v>358</v>
      </c>
      <c r="B19" s="75"/>
      <c r="C19" s="75"/>
      <c r="D19" s="75"/>
      <c r="E19" s="89" t="n">
        <f aca="false">SUM(E4:E18)</f>
        <v>69200000</v>
      </c>
    </row>
  </sheetData>
  <mergeCells count="1">
    <mergeCell ref="B19:D19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&amp;L&amp;14Accordo per la Coesione Governo - Regione del Veneto&amp;C&amp;14Allegato A2 - Anticipazioni Delibera CIPESS n. 79/2021</oddHeader>
    <oddFooter>&amp;L&amp;F&amp;C&amp;A&amp;R&amp;P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G24" activeCellId="1" sqref="1:1 G24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4.15"/>
    <col collapsed="false" customWidth="true" hidden="false" outlineLevel="0" max="2" min="2" style="0" width="15.43"/>
    <col collapsed="false" customWidth="true" hidden="false" outlineLevel="0" max="10" min="3" style="0" width="17"/>
    <col collapsed="false" customWidth="true" hidden="false" outlineLevel="0" max="11" min="11" style="0" width="15.28"/>
  </cols>
  <sheetData>
    <row r="1" customFormat="false" ht="72.75" hidden="false" customHeight="true" outlineLevel="0" collapsed="false"/>
    <row r="2" customFormat="false" ht="15" hidden="false" customHeight="false" outlineLevel="0" collapsed="false">
      <c r="A2" s="90"/>
      <c r="B2" s="91" t="n">
        <v>2023</v>
      </c>
      <c r="C2" s="91" t="n">
        <v>2024</v>
      </c>
      <c r="D2" s="91" t="n">
        <v>2025</v>
      </c>
      <c r="E2" s="91" t="n">
        <v>2026</v>
      </c>
      <c r="F2" s="91" t="n">
        <v>2027</v>
      </c>
      <c r="G2" s="91" t="n">
        <v>2028</v>
      </c>
      <c r="H2" s="91" t="n">
        <v>2029</v>
      </c>
      <c r="I2" s="91" t="n">
        <v>2030</v>
      </c>
      <c r="J2" s="92" t="n">
        <v>2031</v>
      </c>
      <c r="K2" s="32" t="s">
        <v>359</v>
      </c>
    </row>
    <row r="3" customFormat="false" ht="30" hidden="false" customHeight="false" outlineLevel="0" collapsed="false">
      <c r="A3" s="93" t="s">
        <v>360</v>
      </c>
      <c r="B3" s="94" t="n">
        <v>0</v>
      </c>
      <c r="C3" s="95" t="n">
        <v>0</v>
      </c>
      <c r="D3" s="95" t="n">
        <f aca="false">48738068.67+3477565.14</f>
        <v>52215633.81</v>
      </c>
      <c r="E3" s="94" t="n">
        <v>114206482.95</v>
      </c>
      <c r="F3" s="94" t="n">
        <v>93475125.3</v>
      </c>
      <c r="G3" s="94" t="n">
        <v>77374013.56</v>
      </c>
      <c r="H3" s="94" t="n">
        <v>51356784.92</v>
      </c>
      <c r="I3" s="94" t="n">
        <v>6930959.46</v>
      </c>
      <c r="J3" s="96" t="n">
        <v>5313385.77</v>
      </c>
      <c r="K3" s="97" t="n">
        <f aca="false">SUM(B3:J3)</f>
        <v>400872385.77</v>
      </c>
    </row>
    <row r="4" customFormat="false" ht="15" hidden="false" customHeight="false" outlineLevel="0" collapsed="false">
      <c r="A4" s="98"/>
      <c r="B4" s="99"/>
      <c r="C4" s="100"/>
      <c r="D4" s="100"/>
      <c r="E4" s="100"/>
      <c r="F4" s="100"/>
      <c r="G4" s="100"/>
      <c r="H4" s="100"/>
      <c r="I4" s="100"/>
      <c r="J4" s="100"/>
    </row>
    <row r="6" customFormat="false" ht="15" hidden="false" customHeight="false" outlineLevel="0" collapsed="false">
      <c r="C6" s="101"/>
      <c r="D6" s="101"/>
      <c r="E6" s="101"/>
      <c r="F6" s="101"/>
      <c r="G6" s="101"/>
      <c r="H6" s="101"/>
      <c r="I6" s="101"/>
      <c r="J6" s="101"/>
    </row>
  </sheetData>
  <printOptions headings="false" gridLines="false" gridLinesSet="true" horizontalCentered="false" verticalCentered="false"/>
  <pageMargins left="0.708333333333333" right="0.708333333333333" top="0.861805555555556" bottom="0.747916666666667" header="0.315277777777778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&amp;L&amp;14Accordo per la Coesione Governo - Regione del Veneto&amp;C&amp;14Allegato B1 - Piano finanziario di spesa per annualità dell’Accordo (spesa preventivata)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V104857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2" activeCellId="1" sqref="1:1 B2"/>
    </sheetView>
  </sheetViews>
  <sheetFormatPr defaultColWidth="14.4375" defaultRowHeight="15.75" zeroHeight="false" outlineLevelRow="2" outlineLevelCol="0"/>
  <cols>
    <col collapsed="false" customWidth="true" hidden="false" outlineLevel="0" max="1" min="1" style="30" width="14.85"/>
    <col collapsed="false" customWidth="true" hidden="false" outlineLevel="0" max="2" min="2" style="30" width="26.57"/>
    <col collapsed="false" customWidth="true" hidden="false" outlineLevel="0" max="4" min="3" style="30" width="17.85"/>
    <col collapsed="false" customWidth="true" hidden="false" outlineLevel="0" max="5" min="5" style="31" width="23"/>
    <col collapsed="false" customWidth="true" hidden="false" outlineLevel="0" max="6" min="6" style="30" width="36"/>
    <col collapsed="false" customWidth="true" hidden="false" outlineLevel="0" max="7" min="7" style="30" width="18.85"/>
    <col collapsed="false" customWidth="true" hidden="false" outlineLevel="0" max="8" min="8" style="30" width="21.85"/>
    <col collapsed="false" customWidth="true" hidden="false" outlineLevel="0" max="9" min="9" style="30" width="19.57"/>
    <col collapsed="false" customWidth="true" hidden="false" outlineLevel="0" max="10" min="10" style="30" width="12"/>
    <col collapsed="false" customWidth="true" hidden="false" outlineLevel="0" max="11" min="11" style="30" width="15.43"/>
    <col collapsed="false" customWidth="true" hidden="false" outlineLevel="0" max="12" min="12" style="30" width="16.57"/>
    <col collapsed="false" customWidth="true" hidden="false" outlineLevel="0" max="13" min="13" style="30" width="17.85"/>
    <col collapsed="false" customWidth="true" hidden="false" outlineLevel="0" max="16" min="14" style="30" width="16.57"/>
    <col collapsed="false" customWidth="true" hidden="false" outlineLevel="0" max="18" min="17" style="30" width="15.43"/>
    <col collapsed="false" customWidth="false" hidden="false" outlineLevel="0" max="1024" min="19" style="30" width="14.43"/>
  </cols>
  <sheetData>
    <row r="1" s="104" customFormat="true" ht="15" hidden="false" customHeight="false" outlineLevel="0" collapsed="false">
      <c r="A1" s="102"/>
      <c r="B1" s="102"/>
      <c r="C1" s="102"/>
      <c r="D1" s="102"/>
      <c r="E1" s="102"/>
      <c r="F1" s="102"/>
      <c r="G1" s="102"/>
      <c r="H1" s="102"/>
      <c r="I1" s="103"/>
      <c r="J1" s="103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="104" customFormat="true" ht="15" hidden="false" customHeight="false" outlineLevel="0" collapsed="false">
      <c r="A2" s="102"/>
      <c r="B2" s="102"/>
      <c r="C2" s="102"/>
      <c r="D2" s="102"/>
      <c r="E2" s="102"/>
      <c r="F2" s="102"/>
      <c r="G2" s="102"/>
      <c r="H2" s="102"/>
      <c r="I2" s="103"/>
      <c r="J2" s="103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="104" customFormat="true" ht="40.7" hidden="false" customHeight="false" outlineLevel="0" collapsed="false">
      <c r="A3" s="102" t="s">
        <v>27</v>
      </c>
      <c r="B3" s="102" t="s">
        <v>28</v>
      </c>
      <c r="C3" s="102" t="s">
        <v>29</v>
      </c>
      <c r="D3" s="102" t="s">
        <v>30</v>
      </c>
      <c r="E3" s="102" t="s">
        <v>31</v>
      </c>
      <c r="F3" s="102" t="s">
        <v>32</v>
      </c>
      <c r="G3" s="102" t="s">
        <v>361</v>
      </c>
      <c r="H3" s="102" t="s">
        <v>34</v>
      </c>
      <c r="I3" s="103" t="s">
        <v>35</v>
      </c>
      <c r="J3" s="103" t="n">
        <v>2023</v>
      </c>
      <c r="K3" s="102" t="n">
        <v>2024</v>
      </c>
      <c r="L3" s="102" t="n">
        <v>2025</v>
      </c>
      <c r="M3" s="102" t="n">
        <v>2026</v>
      </c>
      <c r="N3" s="102" t="n">
        <v>2027</v>
      </c>
      <c r="O3" s="102" t="n">
        <v>2028</v>
      </c>
      <c r="P3" s="102" t="n">
        <v>2029</v>
      </c>
      <c r="Q3" s="102" t="n">
        <v>2030</v>
      </c>
      <c r="R3" s="102" t="n">
        <v>2031</v>
      </c>
      <c r="S3" s="102" t="n">
        <v>2032</v>
      </c>
      <c r="T3" s="102" t="n">
        <v>2033</v>
      </c>
      <c r="U3" s="102" t="n">
        <v>2034</v>
      </c>
      <c r="V3" s="102" t="n">
        <v>2035</v>
      </c>
    </row>
    <row r="4" customFormat="false" ht="75" hidden="false" customHeight="false" outlineLevel="2" collapsed="false">
      <c r="A4" s="43" t="s">
        <v>45</v>
      </c>
      <c r="B4" s="6" t="s">
        <v>46</v>
      </c>
      <c r="C4" s="6" t="s">
        <v>47</v>
      </c>
      <c r="D4" s="6" t="s">
        <v>48</v>
      </c>
      <c r="E4" s="56" t="s">
        <v>49</v>
      </c>
      <c r="F4" s="6" t="s">
        <v>50</v>
      </c>
      <c r="G4" s="45" t="n">
        <v>2000000</v>
      </c>
      <c r="H4" s="45" t="n">
        <v>2000000</v>
      </c>
      <c r="I4" s="45" t="n">
        <v>0</v>
      </c>
      <c r="J4" s="105"/>
      <c r="K4" s="105"/>
      <c r="L4" s="105" t="n">
        <f aca="false">800000+400000</f>
        <v>1200000</v>
      </c>
      <c r="M4" s="105" t="n">
        <v>800000</v>
      </c>
      <c r="N4" s="105"/>
      <c r="O4" s="105"/>
      <c r="P4" s="105"/>
      <c r="Q4" s="105"/>
      <c r="R4" s="105"/>
    </row>
    <row r="5" customFormat="false" ht="60" hidden="false" customHeight="false" outlineLevel="2" collapsed="false">
      <c r="A5" s="43" t="s">
        <v>57</v>
      </c>
      <c r="B5" s="6" t="s">
        <v>58</v>
      </c>
      <c r="C5" s="6" t="s">
        <v>47</v>
      </c>
      <c r="D5" s="6" t="s">
        <v>48</v>
      </c>
      <c r="E5" s="56" t="s">
        <v>59</v>
      </c>
      <c r="F5" s="6" t="s">
        <v>60</v>
      </c>
      <c r="G5" s="45" t="n">
        <v>500000</v>
      </c>
      <c r="H5" s="45" t="n">
        <v>500000</v>
      </c>
      <c r="I5" s="45" t="n">
        <v>0</v>
      </c>
      <c r="J5" s="105" t="n">
        <v>0</v>
      </c>
      <c r="K5" s="105" t="n">
        <v>0</v>
      </c>
      <c r="L5" s="105" t="n">
        <v>300000</v>
      </c>
      <c r="M5" s="105" t="n">
        <v>200000</v>
      </c>
      <c r="N5" s="105"/>
      <c r="O5" s="105"/>
      <c r="P5" s="105"/>
      <c r="Q5" s="105"/>
      <c r="R5" s="105"/>
    </row>
    <row r="6" customFormat="false" ht="63" hidden="false" customHeight="false" outlineLevel="2" collapsed="false">
      <c r="A6" s="61" t="s">
        <v>63</v>
      </c>
      <c r="B6" s="6" t="s">
        <v>58</v>
      </c>
      <c r="C6" s="56" t="s">
        <v>64</v>
      </c>
      <c r="D6" s="56" t="s">
        <v>65</v>
      </c>
      <c r="E6" s="56" t="s">
        <v>66</v>
      </c>
      <c r="F6" s="6" t="s">
        <v>67</v>
      </c>
      <c r="G6" s="45" t="n">
        <v>21000000</v>
      </c>
      <c r="H6" s="45" t="n">
        <v>21000000</v>
      </c>
      <c r="I6" s="45" t="n">
        <v>0</v>
      </c>
      <c r="J6" s="106"/>
      <c r="K6" s="105"/>
      <c r="L6" s="107" t="n">
        <v>3000000</v>
      </c>
      <c r="M6" s="107" t="n">
        <v>18000000</v>
      </c>
      <c r="N6" s="108"/>
      <c r="O6" s="106"/>
      <c r="P6" s="106"/>
      <c r="Q6" s="106"/>
      <c r="R6" s="106"/>
    </row>
    <row r="7" customFormat="false" ht="63" hidden="false" customHeight="false" outlineLevel="2" collapsed="false">
      <c r="A7" s="61" t="s">
        <v>69</v>
      </c>
      <c r="B7" s="6" t="s">
        <v>58</v>
      </c>
      <c r="C7" s="56" t="s">
        <v>64</v>
      </c>
      <c r="D7" s="56" t="s">
        <v>65</v>
      </c>
      <c r="E7" s="56" t="s">
        <v>66</v>
      </c>
      <c r="F7" s="6" t="s">
        <v>70</v>
      </c>
      <c r="G7" s="45" t="n">
        <v>14150000</v>
      </c>
      <c r="H7" s="45" t="n">
        <v>14150000</v>
      </c>
      <c r="I7" s="45" t="n">
        <v>0</v>
      </c>
      <c r="J7" s="106"/>
      <c r="K7" s="105"/>
      <c r="L7" s="107" t="n">
        <v>2000000</v>
      </c>
      <c r="M7" s="107" t="n">
        <v>9750000</v>
      </c>
      <c r="N7" s="107" t="n">
        <v>2400000</v>
      </c>
      <c r="O7" s="106"/>
      <c r="P7" s="106"/>
      <c r="Q7" s="106"/>
      <c r="R7" s="106"/>
    </row>
    <row r="8" customFormat="false" ht="60" hidden="false" customHeight="false" outlineLevel="2" collapsed="false">
      <c r="A8" s="43" t="s">
        <v>77</v>
      </c>
      <c r="B8" s="6" t="s">
        <v>78</v>
      </c>
      <c r="C8" s="6" t="s">
        <v>73</v>
      </c>
      <c r="D8" s="6" t="s">
        <v>74</v>
      </c>
      <c r="E8" s="56" t="s">
        <v>79</v>
      </c>
      <c r="F8" s="6" t="s">
        <v>80</v>
      </c>
      <c r="G8" s="45" t="n">
        <v>9350101.09</v>
      </c>
      <c r="H8" s="45" t="n">
        <v>3600000</v>
      </c>
      <c r="I8" s="45" t="n">
        <v>5750101.09</v>
      </c>
      <c r="J8" s="105" t="s">
        <v>362</v>
      </c>
      <c r="K8" s="105" t="n">
        <v>0</v>
      </c>
      <c r="L8" s="105" t="n">
        <v>1000000</v>
      </c>
      <c r="M8" s="105" t="n">
        <v>2000000</v>
      </c>
      <c r="N8" s="105" t="n">
        <v>600000</v>
      </c>
      <c r="O8" s="105"/>
      <c r="P8" s="105"/>
      <c r="Q8" s="105"/>
      <c r="R8" s="105"/>
    </row>
    <row r="9" customFormat="false" ht="60" hidden="false" customHeight="false" outlineLevel="2" collapsed="false">
      <c r="A9" s="43" t="s">
        <v>83</v>
      </c>
      <c r="B9" s="6" t="s">
        <v>84</v>
      </c>
      <c r="C9" s="6" t="s">
        <v>73</v>
      </c>
      <c r="D9" s="6" t="s">
        <v>74</v>
      </c>
      <c r="E9" s="56" t="s">
        <v>85</v>
      </c>
      <c r="F9" s="6" t="s">
        <v>86</v>
      </c>
      <c r="G9" s="55" t="n">
        <v>6500000</v>
      </c>
      <c r="H9" s="45" t="n">
        <v>6500000</v>
      </c>
      <c r="I9" s="45" t="n">
        <v>0</v>
      </c>
      <c r="J9" s="105"/>
      <c r="K9" s="105"/>
      <c r="L9" s="105" t="n">
        <v>69000</v>
      </c>
      <c r="M9" s="105" t="n">
        <v>725000</v>
      </c>
      <c r="N9" s="105" t="n">
        <v>2170000</v>
      </c>
      <c r="O9" s="105" t="n">
        <v>1960000</v>
      </c>
      <c r="P9" s="105" t="n">
        <v>636000</v>
      </c>
      <c r="Q9" s="105" t="n">
        <v>559000</v>
      </c>
      <c r="R9" s="105" t="n">
        <v>381000</v>
      </c>
    </row>
    <row r="10" customFormat="false" ht="60" hidden="false" customHeight="false" outlineLevel="2" collapsed="false">
      <c r="A10" s="43" t="s">
        <v>88</v>
      </c>
      <c r="B10" s="6" t="s">
        <v>89</v>
      </c>
      <c r="C10" s="6" t="s">
        <v>73</v>
      </c>
      <c r="D10" s="6" t="s">
        <v>74</v>
      </c>
      <c r="E10" s="56" t="s">
        <v>90</v>
      </c>
      <c r="F10" s="6" t="s">
        <v>91</v>
      </c>
      <c r="G10" s="45" t="n">
        <v>9750000</v>
      </c>
      <c r="H10" s="45" t="n">
        <v>9750000</v>
      </c>
      <c r="I10" s="45" t="n">
        <v>0</v>
      </c>
      <c r="J10" s="105" t="n">
        <v>0</v>
      </c>
      <c r="K10" s="105" t="n">
        <v>0</v>
      </c>
      <c r="L10" s="105" t="n">
        <v>4350000</v>
      </c>
      <c r="M10" s="105" t="n">
        <v>4700000</v>
      </c>
      <c r="N10" s="105" t="n">
        <v>700000</v>
      </c>
      <c r="O10" s="105"/>
      <c r="P10" s="105"/>
      <c r="Q10" s="105"/>
      <c r="R10" s="105"/>
    </row>
    <row r="11" customFormat="false" ht="75" hidden="false" customHeight="false" outlineLevel="2" collapsed="false">
      <c r="A11" s="43" t="s">
        <v>93</v>
      </c>
      <c r="B11" s="6" t="s">
        <v>94</v>
      </c>
      <c r="C11" s="6" t="s">
        <v>73</v>
      </c>
      <c r="D11" s="6" t="s">
        <v>74</v>
      </c>
      <c r="E11" s="56" t="s">
        <v>95</v>
      </c>
      <c r="F11" s="6" t="s">
        <v>96</v>
      </c>
      <c r="G11" s="45" t="n">
        <v>8000000</v>
      </c>
      <c r="H11" s="45" t="n">
        <v>8000000</v>
      </c>
      <c r="I11" s="45" t="n">
        <v>0</v>
      </c>
      <c r="J11" s="105"/>
      <c r="K11" s="105" t="n">
        <v>0</v>
      </c>
      <c r="L11" s="105" t="n">
        <v>2500000</v>
      </c>
      <c r="M11" s="105" t="n">
        <v>2500000</v>
      </c>
      <c r="N11" s="105" t="n">
        <v>3000000</v>
      </c>
      <c r="O11" s="105"/>
      <c r="P11" s="105"/>
      <c r="Q11" s="105"/>
      <c r="R11" s="105"/>
    </row>
    <row r="12" customFormat="false" ht="75" hidden="false" customHeight="false" outlineLevel="2" collapsed="false">
      <c r="A12" s="43" t="s">
        <v>97</v>
      </c>
      <c r="B12" s="6" t="s">
        <v>94</v>
      </c>
      <c r="C12" s="6" t="s">
        <v>73</v>
      </c>
      <c r="D12" s="6" t="s">
        <v>74</v>
      </c>
      <c r="E12" s="56" t="s">
        <v>98</v>
      </c>
      <c r="F12" s="6" t="s">
        <v>99</v>
      </c>
      <c r="G12" s="45" t="n">
        <v>48235658.81</v>
      </c>
      <c r="H12" s="45" t="n">
        <v>30500000</v>
      </c>
      <c r="I12" s="45" t="n">
        <v>17735658.81</v>
      </c>
      <c r="J12" s="105"/>
      <c r="K12" s="105"/>
      <c r="L12" s="105"/>
      <c r="M12" s="105" t="n">
        <v>5000000</v>
      </c>
      <c r="N12" s="105" t="n">
        <v>10000000</v>
      </c>
      <c r="O12" s="105" t="n">
        <v>10000000</v>
      </c>
      <c r="P12" s="105" t="n">
        <v>5500000</v>
      </c>
      <c r="Q12" s="105"/>
      <c r="R12" s="105"/>
    </row>
    <row r="13" customFormat="false" ht="75" hidden="false" customHeight="false" outlineLevel="2" collapsed="false">
      <c r="A13" s="43" t="s">
        <v>101</v>
      </c>
      <c r="B13" s="6" t="s">
        <v>94</v>
      </c>
      <c r="C13" s="6" t="s">
        <v>73</v>
      </c>
      <c r="D13" s="6" t="s">
        <v>74</v>
      </c>
      <c r="E13" s="56" t="s">
        <v>102</v>
      </c>
      <c r="F13" s="6" t="s">
        <v>103</v>
      </c>
      <c r="G13" s="45" t="n">
        <v>3000000</v>
      </c>
      <c r="H13" s="45" t="n">
        <v>3000000</v>
      </c>
      <c r="I13" s="45" t="n">
        <v>0</v>
      </c>
      <c r="J13" s="105"/>
      <c r="K13" s="105" t="n">
        <v>0</v>
      </c>
      <c r="L13" s="105" t="n">
        <v>2500000</v>
      </c>
      <c r="M13" s="105" t="n">
        <v>500000</v>
      </c>
      <c r="N13" s="105"/>
      <c r="O13" s="105"/>
      <c r="P13" s="105"/>
      <c r="Q13" s="105"/>
      <c r="R13" s="105"/>
    </row>
    <row r="14" customFormat="false" ht="75" hidden="false" customHeight="false" outlineLevel="2" collapsed="false">
      <c r="A14" s="43" t="s">
        <v>104</v>
      </c>
      <c r="B14" s="6" t="s">
        <v>94</v>
      </c>
      <c r="C14" s="6" t="s">
        <v>73</v>
      </c>
      <c r="D14" s="6" t="s">
        <v>74</v>
      </c>
      <c r="E14" s="56" t="s">
        <v>105</v>
      </c>
      <c r="F14" s="6" t="s">
        <v>106</v>
      </c>
      <c r="G14" s="45" t="n">
        <v>9500000</v>
      </c>
      <c r="H14" s="45" t="n">
        <v>9500000</v>
      </c>
      <c r="I14" s="45" t="n">
        <v>0</v>
      </c>
      <c r="J14" s="105"/>
      <c r="K14" s="105"/>
      <c r="L14" s="105"/>
      <c r="M14" s="105" t="n">
        <v>3000000</v>
      </c>
      <c r="N14" s="105" t="n">
        <v>3000000</v>
      </c>
      <c r="O14" s="105" t="n">
        <v>3000000</v>
      </c>
      <c r="P14" s="105" t="n">
        <v>500000</v>
      </c>
      <c r="Q14" s="105"/>
      <c r="R14" s="105"/>
    </row>
    <row r="15" customFormat="false" ht="60" hidden="false" customHeight="false" outlineLevel="2" collapsed="false">
      <c r="A15" s="43" t="s">
        <v>107</v>
      </c>
      <c r="B15" s="6" t="s">
        <v>108</v>
      </c>
      <c r="C15" s="6" t="s">
        <v>73</v>
      </c>
      <c r="D15" s="6" t="s">
        <v>74</v>
      </c>
      <c r="E15" s="56" t="s">
        <v>109</v>
      </c>
      <c r="F15" s="6" t="s">
        <v>110</v>
      </c>
      <c r="G15" s="45" t="n">
        <v>900000</v>
      </c>
      <c r="H15" s="45" t="n">
        <v>900000</v>
      </c>
      <c r="I15" s="45" t="n">
        <v>0</v>
      </c>
      <c r="J15" s="105"/>
      <c r="K15" s="105" t="n">
        <v>0</v>
      </c>
      <c r="L15" s="105" t="n">
        <v>450000</v>
      </c>
      <c r="M15" s="105" t="n">
        <v>450000</v>
      </c>
      <c r="N15" s="105"/>
      <c r="O15" s="105"/>
      <c r="P15" s="105"/>
      <c r="Q15" s="105"/>
      <c r="R15" s="105"/>
    </row>
    <row r="16" customFormat="false" ht="60" hidden="false" customHeight="false" outlineLevel="2" collapsed="false">
      <c r="A16" s="43" t="s">
        <v>111</v>
      </c>
      <c r="B16" s="6" t="s">
        <v>78</v>
      </c>
      <c r="C16" s="6" t="s">
        <v>73</v>
      </c>
      <c r="D16" s="6" t="s">
        <v>74</v>
      </c>
      <c r="E16" s="56" t="s">
        <v>112</v>
      </c>
      <c r="F16" s="6" t="s">
        <v>113</v>
      </c>
      <c r="G16" s="45" t="n">
        <v>500000</v>
      </c>
      <c r="H16" s="45" t="n">
        <v>500000</v>
      </c>
      <c r="I16" s="45" t="n">
        <v>0</v>
      </c>
      <c r="J16" s="105"/>
      <c r="K16" s="105" t="n">
        <v>0</v>
      </c>
      <c r="L16" s="105" t="n">
        <v>250000</v>
      </c>
      <c r="M16" s="105" t="n">
        <v>250000</v>
      </c>
      <c r="N16" s="105"/>
      <c r="O16" s="105"/>
      <c r="P16" s="105"/>
      <c r="Q16" s="105"/>
      <c r="R16" s="105"/>
    </row>
    <row r="17" customFormat="false" ht="45" hidden="false" customHeight="false" outlineLevel="2" collapsed="false">
      <c r="A17" s="61" t="s">
        <v>71</v>
      </c>
      <c r="B17" s="6" t="s">
        <v>72</v>
      </c>
      <c r="C17" s="6" t="s">
        <v>73</v>
      </c>
      <c r="D17" s="6" t="s">
        <v>74</v>
      </c>
      <c r="E17" s="109" t="s">
        <v>75</v>
      </c>
      <c r="F17" s="6" t="s">
        <v>76</v>
      </c>
      <c r="G17" s="45" t="n">
        <v>500000</v>
      </c>
      <c r="H17" s="45" t="n">
        <v>500000</v>
      </c>
      <c r="I17" s="45" t="n">
        <v>0</v>
      </c>
      <c r="J17" s="105"/>
      <c r="K17" s="105" t="n">
        <v>0</v>
      </c>
      <c r="L17" s="105" t="n">
        <v>200000</v>
      </c>
      <c r="M17" s="105" t="n">
        <v>300000</v>
      </c>
      <c r="N17" s="105"/>
      <c r="O17" s="105"/>
      <c r="P17" s="105"/>
      <c r="Q17" s="105"/>
      <c r="R17" s="105"/>
    </row>
    <row r="18" customFormat="false" ht="60" hidden="false" customHeight="false" outlineLevel="2" collapsed="false">
      <c r="A18" s="43" t="s">
        <v>114</v>
      </c>
      <c r="B18" s="6" t="s">
        <v>115</v>
      </c>
      <c r="C18" s="6" t="s">
        <v>73</v>
      </c>
      <c r="D18" s="6" t="s">
        <v>74</v>
      </c>
      <c r="E18" s="56" t="s">
        <v>116</v>
      </c>
      <c r="F18" s="6" t="s">
        <v>117</v>
      </c>
      <c r="G18" s="45" t="n">
        <v>3000000</v>
      </c>
      <c r="H18" s="45" t="n">
        <v>3000000</v>
      </c>
      <c r="I18" s="45" t="n">
        <v>0</v>
      </c>
      <c r="J18" s="105" t="n">
        <f aca="false">100000-100000</f>
        <v>0</v>
      </c>
      <c r="K18" s="105" t="n">
        <v>0</v>
      </c>
      <c r="L18" s="105" t="n">
        <f aca="false">1500000+100000</f>
        <v>1600000</v>
      </c>
      <c r="M18" s="105" t="n">
        <v>1000000</v>
      </c>
      <c r="N18" s="105" t="n">
        <v>400000</v>
      </c>
      <c r="O18" s="105"/>
      <c r="P18" s="105"/>
      <c r="Q18" s="105"/>
      <c r="R18" s="105"/>
    </row>
    <row r="19" customFormat="false" ht="45" hidden="false" customHeight="false" outlineLevel="2" collapsed="false">
      <c r="A19" s="43" t="s">
        <v>118</v>
      </c>
      <c r="B19" s="6" t="s">
        <v>119</v>
      </c>
      <c r="C19" s="6" t="s">
        <v>73</v>
      </c>
      <c r="D19" s="6" t="s">
        <v>74</v>
      </c>
      <c r="E19" s="109" t="s">
        <v>120</v>
      </c>
      <c r="F19" s="6" t="s">
        <v>121</v>
      </c>
      <c r="G19" s="45" t="n">
        <v>1000000</v>
      </c>
      <c r="H19" s="45" t="n">
        <v>1000000</v>
      </c>
      <c r="I19" s="45" t="n">
        <v>0</v>
      </c>
      <c r="J19" s="105"/>
      <c r="K19" s="105"/>
      <c r="L19" s="105" t="n">
        <v>450000</v>
      </c>
      <c r="M19" s="105" t="n">
        <v>550000</v>
      </c>
      <c r="N19" s="105"/>
      <c r="O19" s="105"/>
      <c r="P19" s="105"/>
      <c r="Q19" s="105"/>
      <c r="R19" s="105"/>
    </row>
    <row r="20" customFormat="false" ht="75" hidden="false" customHeight="false" outlineLevel="2" collapsed="false">
      <c r="A20" s="43" t="s">
        <v>122</v>
      </c>
      <c r="B20" s="6" t="s">
        <v>94</v>
      </c>
      <c r="C20" s="6" t="s">
        <v>73</v>
      </c>
      <c r="D20" s="6" t="s">
        <v>74</v>
      </c>
      <c r="E20" s="56" t="s">
        <v>123</v>
      </c>
      <c r="F20" s="6" t="s">
        <v>124</v>
      </c>
      <c r="G20" s="45" t="n">
        <v>9000000</v>
      </c>
      <c r="H20" s="45" t="n">
        <v>9000000</v>
      </c>
      <c r="I20" s="45" t="n">
        <v>0</v>
      </c>
      <c r="J20" s="105"/>
      <c r="K20" s="105"/>
      <c r="L20" s="105" t="n">
        <v>3000000</v>
      </c>
      <c r="M20" s="105" t="n">
        <v>3000000</v>
      </c>
      <c r="N20" s="105" t="n">
        <v>3000000</v>
      </c>
      <c r="O20" s="105"/>
      <c r="P20" s="105"/>
      <c r="Q20" s="105"/>
      <c r="R20" s="105"/>
    </row>
    <row r="21" customFormat="false" ht="75" hidden="false" customHeight="false" outlineLevel="2" collapsed="false">
      <c r="A21" s="43" t="s">
        <v>125</v>
      </c>
      <c r="B21" s="6" t="s">
        <v>94</v>
      </c>
      <c r="C21" s="6" t="s">
        <v>73</v>
      </c>
      <c r="D21" s="6" t="s">
        <v>74</v>
      </c>
      <c r="E21" s="56" t="s">
        <v>126</v>
      </c>
      <c r="F21" s="6" t="s">
        <v>127</v>
      </c>
      <c r="G21" s="45" t="n">
        <v>23500000</v>
      </c>
      <c r="H21" s="45" t="n">
        <v>23500000</v>
      </c>
      <c r="I21" s="45" t="n">
        <v>0</v>
      </c>
      <c r="J21" s="105"/>
      <c r="K21" s="105"/>
      <c r="L21" s="105" t="n">
        <v>2000000</v>
      </c>
      <c r="M21" s="105" t="n">
        <v>4000000</v>
      </c>
      <c r="N21" s="105" t="n">
        <v>6000000</v>
      </c>
      <c r="O21" s="105" t="n">
        <v>6000000</v>
      </c>
      <c r="P21" s="105" t="n">
        <v>5500000</v>
      </c>
      <c r="Q21" s="105"/>
      <c r="R21" s="105"/>
    </row>
    <row r="22" customFormat="false" ht="60" hidden="false" customHeight="false" outlineLevel="2" collapsed="false">
      <c r="A22" s="43" t="s">
        <v>129</v>
      </c>
      <c r="B22" s="6" t="s">
        <v>130</v>
      </c>
      <c r="C22" s="6" t="s">
        <v>73</v>
      </c>
      <c r="D22" s="6" t="s">
        <v>74</v>
      </c>
      <c r="E22" s="56" t="s">
        <v>131</v>
      </c>
      <c r="F22" s="6" t="s">
        <v>132</v>
      </c>
      <c r="G22" s="45" t="n">
        <v>800000</v>
      </c>
      <c r="H22" s="45" t="n">
        <v>800000</v>
      </c>
      <c r="I22" s="45" t="n">
        <v>0</v>
      </c>
      <c r="J22" s="105"/>
      <c r="K22" s="105" t="n">
        <v>0</v>
      </c>
      <c r="L22" s="105" t="n">
        <v>450000</v>
      </c>
      <c r="M22" s="105" t="n">
        <v>350000</v>
      </c>
      <c r="N22" s="105"/>
      <c r="O22" s="105"/>
      <c r="P22" s="105"/>
      <c r="Q22" s="105"/>
      <c r="R22" s="105"/>
    </row>
    <row r="23" customFormat="false" ht="60" hidden="false" customHeight="false" outlineLevel="2" collapsed="false">
      <c r="A23" s="43" t="s">
        <v>133</v>
      </c>
      <c r="B23" s="6" t="s">
        <v>89</v>
      </c>
      <c r="C23" s="6" t="s">
        <v>73</v>
      </c>
      <c r="D23" s="6" t="s">
        <v>74</v>
      </c>
      <c r="E23" s="56" t="s">
        <v>134</v>
      </c>
      <c r="F23" s="6" t="s">
        <v>135</v>
      </c>
      <c r="G23" s="45" t="n">
        <v>800000</v>
      </c>
      <c r="H23" s="45" t="n">
        <v>800000</v>
      </c>
      <c r="I23" s="45" t="n">
        <v>0</v>
      </c>
      <c r="J23" s="105"/>
      <c r="K23" s="105" t="n">
        <v>0</v>
      </c>
      <c r="L23" s="105" t="n">
        <v>680000</v>
      </c>
      <c r="M23" s="105" t="n">
        <v>120000</v>
      </c>
      <c r="N23" s="105"/>
      <c r="O23" s="105"/>
      <c r="P23" s="105"/>
      <c r="Q23" s="105"/>
      <c r="R23" s="105"/>
    </row>
    <row r="24" customFormat="false" ht="60" hidden="false" customHeight="false" outlineLevel="2" collapsed="false">
      <c r="A24" s="43" t="s">
        <v>136</v>
      </c>
      <c r="B24" s="6" t="s">
        <v>137</v>
      </c>
      <c r="C24" s="6" t="s">
        <v>73</v>
      </c>
      <c r="D24" s="6" t="s">
        <v>74</v>
      </c>
      <c r="E24" s="56" t="s">
        <v>138</v>
      </c>
      <c r="F24" s="6" t="s">
        <v>139</v>
      </c>
      <c r="G24" s="45" t="n">
        <v>800000</v>
      </c>
      <c r="H24" s="45" t="n">
        <v>800000</v>
      </c>
      <c r="I24" s="45" t="n">
        <v>0</v>
      </c>
      <c r="J24" s="105"/>
      <c r="K24" s="105" t="n">
        <v>0</v>
      </c>
      <c r="L24" s="105" t="n">
        <v>350000</v>
      </c>
      <c r="M24" s="105" t="n">
        <v>450000</v>
      </c>
      <c r="N24" s="105"/>
      <c r="O24" s="105"/>
      <c r="P24" s="105"/>
      <c r="Q24" s="105"/>
      <c r="R24" s="105"/>
    </row>
    <row r="25" customFormat="false" ht="60" hidden="false" customHeight="false" outlineLevel="2" collapsed="false">
      <c r="A25" s="43" t="s">
        <v>140</v>
      </c>
      <c r="B25" s="6" t="s">
        <v>119</v>
      </c>
      <c r="C25" s="6" t="s">
        <v>73</v>
      </c>
      <c r="D25" s="6" t="s">
        <v>74</v>
      </c>
      <c r="E25" s="56" t="s">
        <v>141</v>
      </c>
      <c r="F25" s="6" t="s">
        <v>142</v>
      </c>
      <c r="G25" s="45" t="n">
        <v>800000</v>
      </c>
      <c r="H25" s="45" t="n">
        <v>800000</v>
      </c>
      <c r="I25" s="45" t="n">
        <v>0</v>
      </c>
      <c r="J25" s="105"/>
      <c r="K25" s="105"/>
      <c r="L25" s="105" t="n">
        <v>350000</v>
      </c>
      <c r="M25" s="105" t="n">
        <v>450000</v>
      </c>
      <c r="N25" s="105"/>
      <c r="O25" s="105"/>
      <c r="P25" s="105"/>
      <c r="Q25" s="105"/>
      <c r="R25" s="105"/>
    </row>
    <row r="26" customFormat="false" ht="45" hidden="false" customHeight="false" outlineLevel="2" collapsed="false">
      <c r="A26" s="43" t="s">
        <v>143</v>
      </c>
      <c r="B26" s="6" t="s">
        <v>144</v>
      </c>
      <c r="C26" s="6" t="s">
        <v>73</v>
      </c>
      <c r="D26" s="6" t="s">
        <v>74</v>
      </c>
      <c r="E26" s="56" t="s">
        <v>145</v>
      </c>
      <c r="F26" s="6" t="s">
        <v>146</v>
      </c>
      <c r="G26" s="45" t="n">
        <v>800000</v>
      </c>
      <c r="H26" s="45" t="n">
        <v>800000</v>
      </c>
      <c r="I26" s="45" t="n">
        <v>0</v>
      </c>
      <c r="J26" s="105"/>
      <c r="K26" s="105"/>
      <c r="L26" s="105" t="n">
        <v>500000</v>
      </c>
      <c r="M26" s="105" t="n">
        <v>300000</v>
      </c>
      <c r="N26" s="105"/>
      <c r="O26" s="105"/>
      <c r="P26" s="105"/>
      <c r="Q26" s="105"/>
      <c r="R26" s="105"/>
    </row>
    <row r="27" customFormat="false" ht="60" hidden="false" customHeight="false" outlineLevel="2" collapsed="false">
      <c r="A27" s="43" t="s">
        <v>148</v>
      </c>
      <c r="B27" s="6" t="s">
        <v>149</v>
      </c>
      <c r="C27" s="6" t="s">
        <v>73</v>
      </c>
      <c r="D27" s="6" t="s">
        <v>74</v>
      </c>
      <c r="E27" s="56" t="s">
        <v>150</v>
      </c>
      <c r="F27" s="6" t="s">
        <v>151</v>
      </c>
      <c r="G27" s="45" t="n">
        <v>800000</v>
      </c>
      <c r="H27" s="45" t="n">
        <v>800000</v>
      </c>
      <c r="I27" s="45" t="n">
        <v>0</v>
      </c>
      <c r="J27" s="105"/>
      <c r="K27" s="105" t="n">
        <v>0</v>
      </c>
      <c r="L27" s="105" t="n">
        <v>650000</v>
      </c>
      <c r="M27" s="105" t="n">
        <v>150000</v>
      </c>
      <c r="N27" s="105"/>
      <c r="O27" s="105"/>
      <c r="P27" s="105"/>
      <c r="Q27" s="105"/>
      <c r="R27" s="105"/>
    </row>
    <row r="28" customFormat="false" ht="60" hidden="false" customHeight="false" outlineLevel="2" collapsed="false">
      <c r="A28" s="43" t="s">
        <v>152</v>
      </c>
      <c r="B28" s="6" t="s">
        <v>72</v>
      </c>
      <c r="C28" s="6" t="s">
        <v>73</v>
      </c>
      <c r="D28" s="6" t="s">
        <v>74</v>
      </c>
      <c r="E28" s="56" t="s">
        <v>153</v>
      </c>
      <c r="F28" s="6" t="s">
        <v>154</v>
      </c>
      <c r="G28" s="55" t="n">
        <v>800000</v>
      </c>
      <c r="H28" s="45" t="n">
        <v>800000</v>
      </c>
      <c r="I28" s="45" t="n">
        <v>0</v>
      </c>
      <c r="J28" s="105"/>
      <c r="K28" s="105"/>
      <c r="L28" s="105" t="n">
        <v>600000</v>
      </c>
      <c r="M28" s="105" t="n">
        <v>200000</v>
      </c>
      <c r="N28" s="105"/>
      <c r="O28" s="105"/>
      <c r="P28" s="105"/>
      <c r="Q28" s="105"/>
      <c r="R28" s="105"/>
    </row>
    <row r="29" customFormat="false" ht="45" hidden="false" customHeight="false" outlineLevel="2" collapsed="false">
      <c r="A29" s="61" t="s">
        <v>155</v>
      </c>
      <c r="B29" s="6" t="s">
        <v>156</v>
      </c>
      <c r="C29" s="6" t="s">
        <v>73</v>
      </c>
      <c r="D29" s="6" t="s">
        <v>157</v>
      </c>
      <c r="E29" s="56" t="s">
        <v>158</v>
      </c>
      <c r="F29" s="6" t="s">
        <v>159</v>
      </c>
      <c r="G29" s="45" t="n">
        <v>8000000</v>
      </c>
      <c r="H29" s="45" t="n">
        <v>3750000</v>
      </c>
      <c r="I29" s="45" t="n">
        <v>4250000</v>
      </c>
      <c r="J29" s="105" t="n">
        <v>0</v>
      </c>
      <c r="K29" s="105"/>
      <c r="L29" s="105" t="n">
        <f aca="false">101351.35+10135.14</f>
        <v>111486.49</v>
      </c>
      <c r="M29" s="105" t="n">
        <v>684121.62</v>
      </c>
      <c r="N29" s="105" t="n">
        <v>810810.81</v>
      </c>
      <c r="O29" s="105" t="n">
        <v>810810.81</v>
      </c>
      <c r="P29" s="105" t="n">
        <v>810810.81</v>
      </c>
      <c r="Q29" s="105" t="n">
        <v>521959.46</v>
      </c>
      <c r="R29" s="105"/>
    </row>
    <row r="30" customFormat="false" ht="78.75" hidden="false" customHeight="false" outlineLevel="2" collapsed="false">
      <c r="A30" s="43" t="s">
        <v>161</v>
      </c>
      <c r="B30" s="6" t="s">
        <v>162</v>
      </c>
      <c r="C30" s="6" t="s">
        <v>73</v>
      </c>
      <c r="D30" s="6" t="s">
        <v>163</v>
      </c>
      <c r="E30" s="56" t="s">
        <v>164</v>
      </c>
      <c r="F30" s="6" t="s">
        <v>165</v>
      </c>
      <c r="G30" s="45" t="n">
        <v>1270274</v>
      </c>
      <c r="H30" s="45" t="n">
        <v>1000000</v>
      </c>
      <c r="I30" s="45" t="n">
        <v>270274</v>
      </c>
      <c r="J30" s="105"/>
      <c r="K30" s="105"/>
      <c r="L30" s="105" t="n">
        <v>200000</v>
      </c>
      <c r="M30" s="105" t="n">
        <v>200000</v>
      </c>
      <c r="N30" s="105" t="n">
        <v>200000</v>
      </c>
      <c r="O30" s="105" t="n">
        <v>200000</v>
      </c>
      <c r="P30" s="105" t="n">
        <v>100000</v>
      </c>
      <c r="Q30" s="105" t="n">
        <v>50000</v>
      </c>
      <c r="R30" s="105" t="n">
        <v>50000</v>
      </c>
    </row>
    <row r="31" customFormat="false" ht="105" hidden="false" customHeight="false" outlineLevel="2" collapsed="false">
      <c r="A31" s="61" t="s">
        <v>169</v>
      </c>
      <c r="B31" s="6" t="s">
        <v>58</v>
      </c>
      <c r="C31" s="6" t="s">
        <v>73</v>
      </c>
      <c r="D31" s="56" t="s">
        <v>163</v>
      </c>
      <c r="E31" s="109" t="s">
        <v>66</v>
      </c>
      <c r="F31" s="6" t="s">
        <v>170</v>
      </c>
      <c r="G31" s="45" t="n">
        <v>1000000</v>
      </c>
      <c r="H31" s="45" t="n">
        <v>1000000</v>
      </c>
      <c r="I31" s="45" t="n">
        <v>0</v>
      </c>
      <c r="J31" s="106"/>
      <c r="K31" s="105"/>
      <c r="L31" s="110" t="n">
        <v>200000</v>
      </c>
      <c r="M31" s="110" t="n">
        <v>200000</v>
      </c>
      <c r="N31" s="110" t="n">
        <v>200000</v>
      </c>
      <c r="O31" s="110" t="n">
        <v>200000</v>
      </c>
      <c r="P31" s="110" t="n">
        <v>100000</v>
      </c>
      <c r="Q31" s="110" t="n">
        <v>50000</v>
      </c>
      <c r="R31" s="110" t="n">
        <v>50000</v>
      </c>
    </row>
    <row r="32" customFormat="false" ht="45" hidden="false" customHeight="false" outlineLevel="2" collapsed="false">
      <c r="A32" s="43" t="s">
        <v>166</v>
      </c>
      <c r="B32" s="6" t="s">
        <v>58</v>
      </c>
      <c r="C32" s="6" t="s">
        <v>73</v>
      </c>
      <c r="D32" s="6" t="s">
        <v>163</v>
      </c>
      <c r="E32" s="56" t="s">
        <v>167</v>
      </c>
      <c r="F32" s="6" t="s">
        <v>168</v>
      </c>
      <c r="G32" s="45" t="n">
        <v>14000000</v>
      </c>
      <c r="H32" s="45" t="n">
        <v>14000000</v>
      </c>
      <c r="I32" s="45" t="n">
        <v>0</v>
      </c>
      <c r="J32" s="105"/>
      <c r="K32" s="106" t="n">
        <v>0</v>
      </c>
      <c r="L32" s="105" t="n">
        <v>300000</v>
      </c>
      <c r="M32" s="105" t="n">
        <v>1300000</v>
      </c>
      <c r="N32" s="105" t="n">
        <v>2500000</v>
      </c>
      <c r="O32" s="105" t="n">
        <v>2500000</v>
      </c>
      <c r="P32" s="105" t="n">
        <v>2500000</v>
      </c>
      <c r="Q32" s="105" t="n">
        <v>2500000</v>
      </c>
      <c r="R32" s="105" t="n">
        <v>2400000</v>
      </c>
    </row>
    <row r="33" customFormat="false" ht="63" hidden="false" customHeight="false" outlineLevel="2" collapsed="false">
      <c r="A33" s="61" t="s">
        <v>171</v>
      </c>
      <c r="B33" s="6" t="s">
        <v>172</v>
      </c>
      <c r="C33" s="6" t="s">
        <v>173</v>
      </c>
      <c r="D33" s="6" t="s">
        <v>174</v>
      </c>
      <c r="E33" s="56" t="s">
        <v>66</v>
      </c>
      <c r="F33" s="6" t="s">
        <v>175</v>
      </c>
      <c r="G33" s="45" t="n">
        <v>5500000</v>
      </c>
      <c r="H33" s="45" t="n">
        <v>2750000</v>
      </c>
      <c r="I33" s="45" t="n">
        <v>2750000</v>
      </c>
      <c r="J33" s="105"/>
      <c r="K33" s="105"/>
      <c r="L33" s="105"/>
      <c r="M33" s="105" t="n">
        <v>275000</v>
      </c>
      <c r="N33" s="105" t="n">
        <v>275000</v>
      </c>
      <c r="O33" s="105" t="n">
        <v>440000</v>
      </c>
      <c r="P33" s="105" t="n">
        <v>550000</v>
      </c>
      <c r="Q33" s="105" t="n">
        <v>550000</v>
      </c>
      <c r="R33" s="105" t="n">
        <v>660000</v>
      </c>
    </row>
    <row r="34" customFormat="false" ht="135" hidden="false" customHeight="false" outlineLevel="2" collapsed="false">
      <c r="A34" s="50" t="s">
        <v>176</v>
      </c>
      <c r="B34" s="6" t="s">
        <v>58</v>
      </c>
      <c r="C34" s="56" t="s">
        <v>173</v>
      </c>
      <c r="D34" s="56" t="s">
        <v>174</v>
      </c>
      <c r="E34" s="56" t="s">
        <v>66</v>
      </c>
      <c r="F34" s="6" t="s">
        <v>177</v>
      </c>
      <c r="G34" s="45" t="n">
        <v>1000000</v>
      </c>
      <c r="H34" s="45" t="n">
        <v>1000000</v>
      </c>
      <c r="I34" s="45" t="n">
        <v>0</v>
      </c>
      <c r="J34" s="106"/>
      <c r="K34" s="106"/>
      <c r="L34" s="105"/>
      <c r="M34" s="105" t="n">
        <v>200000</v>
      </c>
      <c r="N34" s="105" t="n">
        <v>200000</v>
      </c>
      <c r="O34" s="105" t="n">
        <v>200000</v>
      </c>
      <c r="P34" s="105" t="n">
        <v>200000</v>
      </c>
      <c r="Q34" s="105" t="n">
        <v>200000</v>
      </c>
      <c r="R34" s="105"/>
    </row>
    <row r="35" customFormat="false" ht="90" hidden="false" customHeight="false" outlineLevel="2" collapsed="false">
      <c r="A35" s="43" t="s">
        <v>191</v>
      </c>
      <c r="B35" s="6" t="s">
        <v>192</v>
      </c>
      <c r="C35" s="6" t="s">
        <v>180</v>
      </c>
      <c r="D35" s="6" t="s">
        <v>181</v>
      </c>
      <c r="E35" s="109" t="s">
        <v>193</v>
      </c>
      <c r="F35" s="6" t="s">
        <v>194</v>
      </c>
      <c r="G35" s="45" t="n">
        <v>6500000</v>
      </c>
      <c r="H35" s="45" t="n">
        <v>6500000</v>
      </c>
      <c r="I35" s="45" t="n">
        <v>0</v>
      </c>
      <c r="J35" s="105"/>
      <c r="K35" s="105"/>
      <c r="L35" s="105" t="n">
        <f aca="false">1629920+122000</f>
        <v>1751920</v>
      </c>
      <c r="M35" s="105" t="n">
        <v>2470526</v>
      </c>
      <c r="N35" s="105" t="n">
        <v>1627554</v>
      </c>
      <c r="O35" s="105" t="n">
        <v>650000</v>
      </c>
      <c r="P35" s="105"/>
      <c r="Q35" s="105"/>
      <c r="R35" s="105"/>
    </row>
    <row r="36" customFormat="false" ht="120" hidden="false" customHeight="false" outlineLevel="2" collapsed="false">
      <c r="A36" s="43" t="s">
        <v>196</v>
      </c>
      <c r="B36" s="6" t="s">
        <v>197</v>
      </c>
      <c r="C36" s="6" t="s">
        <v>180</v>
      </c>
      <c r="D36" s="6" t="s">
        <v>181</v>
      </c>
      <c r="E36" s="56" t="s">
        <v>198</v>
      </c>
      <c r="F36" s="6" t="s">
        <v>199</v>
      </c>
      <c r="G36" s="45" t="n">
        <v>7394041.84</v>
      </c>
      <c r="H36" s="45" t="n">
        <v>1773000</v>
      </c>
      <c r="I36" s="45" t="n">
        <v>5621041.84</v>
      </c>
      <c r="J36" s="105"/>
      <c r="K36" s="105" t="n">
        <v>0</v>
      </c>
      <c r="L36" s="105" t="n">
        <v>1773000</v>
      </c>
      <c r="M36" s="105"/>
      <c r="N36" s="105"/>
      <c r="O36" s="105"/>
      <c r="P36" s="105"/>
      <c r="Q36" s="105"/>
      <c r="R36" s="105"/>
    </row>
    <row r="37" customFormat="false" ht="90" hidden="false" customHeight="false" outlineLevel="2" collapsed="false">
      <c r="A37" s="61" t="s">
        <v>188</v>
      </c>
      <c r="B37" s="6" t="s">
        <v>185</v>
      </c>
      <c r="C37" s="6" t="s">
        <v>180</v>
      </c>
      <c r="D37" s="6" t="s">
        <v>181</v>
      </c>
      <c r="E37" s="56" t="s">
        <v>189</v>
      </c>
      <c r="F37" s="6" t="s">
        <v>190</v>
      </c>
      <c r="G37" s="45" t="n">
        <v>85000000</v>
      </c>
      <c r="H37" s="45" t="n">
        <v>20000000</v>
      </c>
      <c r="I37" s="45" t="n">
        <v>65000000</v>
      </c>
      <c r="J37" s="105"/>
      <c r="K37" s="105"/>
      <c r="L37" s="105"/>
      <c r="M37" s="105" t="n">
        <v>5397197.65</v>
      </c>
      <c r="N37" s="105" t="n">
        <v>5796414.12</v>
      </c>
      <c r="O37" s="105" t="n">
        <v>5796414.12</v>
      </c>
      <c r="P37" s="105" t="n">
        <v>3009974.11</v>
      </c>
      <c r="Q37" s="105"/>
      <c r="R37" s="105"/>
    </row>
    <row r="38" customFormat="false" ht="30" hidden="false" customHeight="false" outlineLevel="2" collapsed="false">
      <c r="A38" s="61" t="s">
        <v>178</v>
      </c>
      <c r="B38" s="6" t="s">
        <v>179</v>
      </c>
      <c r="C38" s="6" t="s">
        <v>180</v>
      </c>
      <c r="D38" s="6" t="s">
        <v>181</v>
      </c>
      <c r="E38" s="56" t="s">
        <v>182</v>
      </c>
      <c r="F38" s="6" t="s">
        <v>183</v>
      </c>
      <c r="G38" s="45" t="n">
        <v>2500000</v>
      </c>
      <c r="H38" s="45" t="n">
        <v>2500000</v>
      </c>
      <c r="I38" s="45" t="n">
        <v>0</v>
      </c>
      <c r="J38" s="105"/>
      <c r="K38" s="105"/>
      <c r="L38" s="105" t="n">
        <f aca="false">692032.8+49715</f>
        <v>741747.8</v>
      </c>
      <c r="M38" s="105" t="n">
        <v>1003579.48</v>
      </c>
      <c r="N38" s="105" t="n">
        <v>754672.72</v>
      </c>
      <c r="O38" s="105"/>
      <c r="P38" s="105"/>
      <c r="Q38" s="105"/>
      <c r="R38" s="105"/>
    </row>
    <row r="39" customFormat="false" ht="45" hidden="false" customHeight="false" outlineLevel="2" collapsed="false">
      <c r="A39" s="43" t="s">
        <v>200</v>
      </c>
      <c r="B39" s="6" t="s">
        <v>179</v>
      </c>
      <c r="C39" s="6" t="s">
        <v>180</v>
      </c>
      <c r="D39" s="6" t="s">
        <v>181</v>
      </c>
      <c r="E39" s="56" t="s">
        <v>201</v>
      </c>
      <c r="F39" s="6" t="s">
        <v>202</v>
      </c>
      <c r="G39" s="45" t="n">
        <v>5568037.48</v>
      </c>
      <c r="H39" s="45" t="n">
        <v>5568037.48</v>
      </c>
      <c r="I39" s="45" t="n">
        <v>0</v>
      </c>
      <c r="J39" s="105"/>
      <c r="K39" s="105" t="n">
        <v>0</v>
      </c>
      <c r="L39" s="105" t="n">
        <v>1500731.72</v>
      </c>
      <c r="M39" s="105" t="n">
        <v>1719516.2</v>
      </c>
      <c r="N39" s="105" t="n">
        <v>1951000.93</v>
      </c>
      <c r="O39" s="105" t="n">
        <v>396788.63</v>
      </c>
      <c r="P39" s="105"/>
      <c r="Q39" s="105"/>
      <c r="R39" s="105"/>
    </row>
    <row r="40" customFormat="false" ht="90" hidden="false" customHeight="false" outlineLevel="2" collapsed="false">
      <c r="A40" s="61" t="s">
        <v>184</v>
      </c>
      <c r="B40" s="6" t="s">
        <v>185</v>
      </c>
      <c r="C40" s="6" t="s">
        <v>180</v>
      </c>
      <c r="D40" s="6" t="s">
        <v>181</v>
      </c>
      <c r="E40" s="56" t="s">
        <v>186</v>
      </c>
      <c r="F40" s="6" t="s">
        <v>187</v>
      </c>
      <c r="G40" s="45" t="n">
        <v>2500000</v>
      </c>
      <c r="H40" s="45" t="n">
        <v>2500000</v>
      </c>
      <c r="I40" s="45" t="n">
        <v>0</v>
      </c>
      <c r="J40" s="105"/>
      <c r="K40" s="105" t="n">
        <v>0</v>
      </c>
      <c r="L40" s="105" t="n">
        <f aca="false">692032.8+49715</f>
        <v>741747.8</v>
      </c>
      <c r="M40" s="105" t="n">
        <v>1003579.48</v>
      </c>
      <c r="N40" s="105" t="n">
        <v>754672.72</v>
      </c>
      <c r="O40" s="105"/>
      <c r="P40" s="105"/>
      <c r="Q40" s="105"/>
      <c r="R40" s="105"/>
    </row>
    <row r="41" customFormat="false" ht="60" hidden="false" customHeight="false" outlineLevel="2" collapsed="false">
      <c r="A41" s="43" t="s">
        <v>203</v>
      </c>
      <c r="B41" s="6" t="s">
        <v>204</v>
      </c>
      <c r="C41" s="6" t="s">
        <v>180</v>
      </c>
      <c r="D41" s="6" t="s">
        <v>181</v>
      </c>
      <c r="E41" s="56" t="s">
        <v>205</v>
      </c>
      <c r="F41" s="6" t="s">
        <v>206</v>
      </c>
      <c r="G41" s="45" t="n">
        <v>3019590.68</v>
      </c>
      <c r="H41" s="45" t="n">
        <v>320000</v>
      </c>
      <c r="I41" s="45" t="n">
        <v>2699590.68</v>
      </c>
      <c r="J41" s="105"/>
      <c r="K41" s="105" t="n">
        <v>0</v>
      </c>
      <c r="L41" s="105" t="n">
        <v>320000</v>
      </c>
      <c r="M41" s="105"/>
      <c r="N41" s="105"/>
      <c r="O41" s="105"/>
      <c r="P41" s="105"/>
      <c r="Q41" s="105"/>
      <c r="R41" s="105"/>
    </row>
    <row r="42" customFormat="false" ht="60" hidden="false" customHeight="false" outlineLevel="2" collapsed="false">
      <c r="A42" s="43" t="s">
        <v>207</v>
      </c>
      <c r="B42" s="6" t="s">
        <v>204</v>
      </c>
      <c r="C42" s="6" t="s">
        <v>180</v>
      </c>
      <c r="D42" s="6" t="s">
        <v>181</v>
      </c>
      <c r="E42" s="56" t="s">
        <v>208</v>
      </c>
      <c r="F42" s="6" t="s">
        <v>209</v>
      </c>
      <c r="G42" s="45" t="n">
        <v>2023000</v>
      </c>
      <c r="H42" s="45" t="n">
        <v>223000</v>
      </c>
      <c r="I42" s="45" t="n">
        <v>1800000</v>
      </c>
      <c r="J42" s="105"/>
      <c r="K42" s="105" t="n">
        <v>0</v>
      </c>
      <c r="L42" s="105" t="n">
        <v>223000</v>
      </c>
      <c r="M42" s="105"/>
      <c r="N42" s="105"/>
      <c r="O42" s="105"/>
      <c r="P42" s="105"/>
      <c r="Q42" s="105"/>
      <c r="R42" s="105"/>
    </row>
    <row r="43" customFormat="false" ht="60" hidden="false" customHeight="false" outlineLevel="2" collapsed="false">
      <c r="A43" s="43" t="s">
        <v>210</v>
      </c>
      <c r="B43" s="6" t="s">
        <v>211</v>
      </c>
      <c r="C43" s="6" t="s">
        <v>180</v>
      </c>
      <c r="D43" s="6" t="s">
        <v>181</v>
      </c>
      <c r="E43" s="56" t="s">
        <v>212</v>
      </c>
      <c r="F43" s="6" t="s">
        <v>213</v>
      </c>
      <c r="G43" s="45" t="n">
        <v>38208059.7</v>
      </c>
      <c r="H43" s="45" t="n">
        <v>36000000</v>
      </c>
      <c r="I43" s="45" t="n">
        <v>2208059.7</v>
      </c>
      <c r="J43" s="105"/>
      <c r="K43" s="105" t="n">
        <v>0</v>
      </c>
      <c r="L43" s="105" t="n">
        <f aca="false">5000000+80000</f>
        <v>5080000</v>
      </c>
      <c r="M43" s="105" t="n">
        <v>13000000</v>
      </c>
      <c r="N43" s="105" t="n">
        <v>9320000</v>
      </c>
      <c r="O43" s="105" t="n">
        <v>8600000</v>
      </c>
      <c r="P43" s="105"/>
      <c r="Q43" s="105"/>
      <c r="R43" s="105"/>
    </row>
    <row r="44" customFormat="false" ht="60" hidden="false" customHeight="false" outlineLevel="2" collapsed="false">
      <c r="A44" s="43" t="s">
        <v>214</v>
      </c>
      <c r="B44" s="6" t="s">
        <v>215</v>
      </c>
      <c r="C44" s="6" t="s">
        <v>180</v>
      </c>
      <c r="D44" s="6" t="s">
        <v>181</v>
      </c>
      <c r="E44" s="56" t="s">
        <v>216</v>
      </c>
      <c r="F44" s="6" t="s">
        <v>217</v>
      </c>
      <c r="G44" s="45" t="n">
        <v>6684000</v>
      </c>
      <c r="H44" s="45" t="n">
        <v>684000</v>
      </c>
      <c r="I44" s="45" t="n">
        <v>6000000</v>
      </c>
      <c r="J44" s="105"/>
      <c r="K44" s="105" t="n">
        <v>0</v>
      </c>
      <c r="L44" s="105" t="n">
        <v>684000</v>
      </c>
      <c r="M44" s="105"/>
      <c r="N44" s="105"/>
      <c r="O44" s="105"/>
      <c r="P44" s="105"/>
      <c r="Q44" s="105"/>
      <c r="R44" s="105"/>
    </row>
    <row r="45" customFormat="false" ht="75" hidden="false" customHeight="false" outlineLevel="2" collapsed="false">
      <c r="A45" s="43" t="s">
        <v>218</v>
      </c>
      <c r="B45" s="6" t="s">
        <v>219</v>
      </c>
      <c r="C45" s="6" t="s">
        <v>180</v>
      </c>
      <c r="D45" s="6" t="s">
        <v>220</v>
      </c>
      <c r="E45" s="56" t="s">
        <v>221</v>
      </c>
      <c r="F45" s="6" t="s">
        <v>222</v>
      </c>
      <c r="G45" s="45" t="n">
        <v>2200000</v>
      </c>
      <c r="H45" s="45" t="n">
        <v>2200000</v>
      </c>
      <c r="I45" s="45" t="n">
        <v>0</v>
      </c>
      <c r="J45" s="105"/>
      <c r="K45" s="105" t="n">
        <v>0</v>
      </c>
      <c r="L45" s="105" t="n">
        <v>1900000</v>
      </c>
      <c r="M45" s="105" t="n">
        <v>300000</v>
      </c>
      <c r="N45" s="105" t="n">
        <v>0</v>
      </c>
      <c r="O45" s="105"/>
      <c r="P45" s="105"/>
      <c r="Q45" s="105"/>
      <c r="R45" s="105"/>
    </row>
    <row r="46" customFormat="false" ht="75" hidden="false" customHeight="false" outlineLevel="2" collapsed="false">
      <c r="A46" s="43" t="s">
        <v>223</v>
      </c>
      <c r="B46" s="6" t="s">
        <v>224</v>
      </c>
      <c r="C46" s="6" t="s">
        <v>180</v>
      </c>
      <c r="D46" s="6" t="s">
        <v>220</v>
      </c>
      <c r="E46" s="56" t="s">
        <v>225</v>
      </c>
      <c r="F46" s="6" t="s">
        <v>226</v>
      </c>
      <c r="G46" s="45" t="n">
        <v>2775200</v>
      </c>
      <c r="H46" s="45" t="n">
        <v>1250000</v>
      </c>
      <c r="I46" s="45" t="n">
        <v>1525200</v>
      </c>
      <c r="J46" s="105"/>
      <c r="K46" s="105" t="n">
        <v>0</v>
      </c>
      <c r="L46" s="105" t="n">
        <f aca="false">500000+100000</f>
        <v>600000</v>
      </c>
      <c r="M46" s="105" t="n">
        <v>650000</v>
      </c>
      <c r="N46" s="105"/>
      <c r="O46" s="105"/>
      <c r="P46" s="105"/>
      <c r="Q46" s="105"/>
      <c r="R46" s="105"/>
    </row>
    <row r="47" customFormat="false" ht="75" hidden="false" customHeight="false" outlineLevel="2" collapsed="false">
      <c r="A47" s="43" t="s">
        <v>227</v>
      </c>
      <c r="B47" s="6" t="s">
        <v>228</v>
      </c>
      <c r="C47" s="6" t="s">
        <v>180</v>
      </c>
      <c r="D47" s="6" t="s">
        <v>220</v>
      </c>
      <c r="E47" s="56" t="s">
        <v>229</v>
      </c>
      <c r="F47" s="6" t="s">
        <v>230</v>
      </c>
      <c r="G47" s="45" t="n">
        <v>1000000</v>
      </c>
      <c r="H47" s="45" t="n">
        <v>1000000</v>
      </c>
      <c r="I47" s="45" t="n">
        <v>0</v>
      </c>
      <c r="J47" s="105"/>
      <c r="K47" s="105"/>
      <c r="L47" s="105" t="n">
        <v>50000</v>
      </c>
      <c r="M47" s="105" t="n">
        <v>700000</v>
      </c>
      <c r="N47" s="105" t="n">
        <v>250000</v>
      </c>
      <c r="O47" s="105"/>
      <c r="P47" s="105"/>
      <c r="Q47" s="105"/>
      <c r="R47" s="105"/>
    </row>
    <row r="48" customFormat="false" ht="105" hidden="false" customHeight="false" outlineLevel="2" collapsed="false">
      <c r="A48" s="43" t="s">
        <v>232</v>
      </c>
      <c r="B48" s="6" t="s">
        <v>233</v>
      </c>
      <c r="C48" s="6" t="s">
        <v>180</v>
      </c>
      <c r="D48" s="6" t="s">
        <v>220</v>
      </c>
      <c r="E48" s="56" t="s">
        <v>234</v>
      </c>
      <c r="F48" s="6" t="s">
        <v>235</v>
      </c>
      <c r="G48" s="45" t="n">
        <v>750000</v>
      </c>
      <c r="H48" s="45" t="n">
        <v>750000</v>
      </c>
      <c r="I48" s="45" t="n">
        <v>0</v>
      </c>
      <c r="J48" s="105"/>
      <c r="K48" s="105"/>
      <c r="L48" s="105" t="n">
        <v>50000</v>
      </c>
      <c r="M48" s="105" t="n">
        <v>550000</v>
      </c>
      <c r="N48" s="105" t="n">
        <v>150000</v>
      </c>
      <c r="O48" s="105"/>
      <c r="P48" s="105"/>
      <c r="Q48" s="105"/>
      <c r="R48" s="105"/>
    </row>
    <row r="49" customFormat="false" ht="75" hidden="false" customHeight="false" outlineLevel="2" collapsed="false">
      <c r="A49" s="43" t="s">
        <v>236</v>
      </c>
      <c r="B49" s="6" t="s">
        <v>237</v>
      </c>
      <c r="C49" s="6" t="s">
        <v>180</v>
      </c>
      <c r="D49" s="6" t="s">
        <v>220</v>
      </c>
      <c r="E49" s="56" t="s">
        <v>238</v>
      </c>
      <c r="F49" s="6" t="s">
        <v>239</v>
      </c>
      <c r="G49" s="45" t="n">
        <v>500000</v>
      </c>
      <c r="H49" s="45" t="n">
        <v>500000</v>
      </c>
      <c r="I49" s="45" t="n">
        <v>0</v>
      </c>
      <c r="J49" s="105"/>
      <c r="K49" s="105"/>
      <c r="L49" s="105" t="n">
        <v>200000</v>
      </c>
      <c r="M49" s="105" t="n">
        <v>300000</v>
      </c>
      <c r="N49" s="105"/>
      <c r="O49" s="105"/>
      <c r="P49" s="105"/>
      <c r="Q49" s="105"/>
      <c r="R49" s="105"/>
    </row>
    <row r="50" customFormat="false" ht="75" hidden="false" customHeight="false" outlineLevel="2" collapsed="false">
      <c r="A50" s="43" t="s">
        <v>240</v>
      </c>
      <c r="B50" s="6" t="s">
        <v>219</v>
      </c>
      <c r="C50" s="6" t="s">
        <v>180</v>
      </c>
      <c r="D50" s="6" t="s">
        <v>220</v>
      </c>
      <c r="E50" s="56" t="s">
        <v>241</v>
      </c>
      <c r="F50" s="6" t="s">
        <v>242</v>
      </c>
      <c r="G50" s="45" t="n">
        <v>350000</v>
      </c>
      <c r="H50" s="45" t="n">
        <v>350000</v>
      </c>
      <c r="I50" s="45" t="n">
        <v>0</v>
      </c>
      <c r="J50" s="105"/>
      <c r="K50" s="105"/>
      <c r="L50" s="105" t="n">
        <v>350000</v>
      </c>
      <c r="M50" s="105"/>
      <c r="N50" s="105"/>
      <c r="O50" s="105"/>
      <c r="P50" s="105"/>
      <c r="Q50" s="105"/>
      <c r="R50" s="105"/>
    </row>
    <row r="51" customFormat="false" ht="75" hidden="false" customHeight="false" outlineLevel="2" collapsed="false">
      <c r="A51" s="43" t="s">
        <v>243</v>
      </c>
      <c r="B51" s="6" t="s">
        <v>237</v>
      </c>
      <c r="C51" s="6" t="s">
        <v>180</v>
      </c>
      <c r="D51" s="6" t="s">
        <v>220</v>
      </c>
      <c r="E51" s="56" t="s">
        <v>244</v>
      </c>
      <c r="F51" s="6" t="s">
        <v>245</v>
      </c>
      <c r="G51" s="45" t="n">
        <v>645798</v>
      </c>
      <c r="H51" s="45" t="n">
        <v>350000</v>
      </c>
      <c r="I51" s="45" t="n">
        <v>295798</v>
      </c>
      <c r="J51" s="105"/>
      <c r="K51" s="105" t="n">
        <v>0</v>
      </c>
      <c r="L51" s="105" t="n">
        <f aca="false">100000+250000</f>
        <v>350000</v>
      </c>
      <c r="M51" s="105"/>
      <c r="N51" s="105"/>
      <c r="O51" s="105"/>
      <c r="P51" s="105"/>
      <c r="Q51" s="105"/>
      <c r="R51" s="105"/>
    </row>
    <row r="52" customFormat="false" ht="75" hidden="false" customHeight="false" outlineLevel="2" collapsed="false">
      <c r="A52" s="43" t="s">
        <v>246</v>
      </c>
      <c r="B52" s="6" t="s">
        <v>237</v>
      </c>
      <c r="C52" s="6" t="s">
        <v>180</v>
      </c>
      <c r="D52" s="6" t="s">
        <v>220</v>
      </c>
      <c r="E52" s="56" t="s">
        <v>247</v>
      </c>
      <c r="F52" s="6" t="s">
        <v>248</v>
      </c>
      <c r="G52" s="45" t="n">
        <v>600000</v>
      </c>
      <c r="H52" s="45" t="n">
        <v>600000</v>
      </c>
      <c r="I52" s="45" t="n">
        <v>0</v>
      </c>
      <c r="J52" s="105"/>
      <c r="K52" s="105"/>
      <c r="L52" s="105" t="n">
        <v>300000</v>
      </c>
      <c r="M52" s="105" t="n">
        <v>300000</v>
      </c>
      <c r="N52" s="105"/>
      <c r="O52" s="105"/>
      <c r="P52" s="105"/>
      <c r="Q52" s="105"/>
      <c r="R52" s="105"/>
    </row>
    <row r="53" customFormat="false" ht="105" hidden="false" customHeight="false" outlineLevel="2" collapsed="false">
      <c r="A53" s="43" t="s">
        <v>249</v>
      </c>
      <c r="B53" s="6" t="s">
        <v>233</v>
      </c>
      <c r="C53" s="6" t="s">
        <v>180</v>
      </c>
      <c r="D53" s="6" t="s">
        <v>220</v>
      </c>
      <c r="E53" s="56" t="s">
        <v>250</v>
      </c>
      <c r="F53" s="6" t="s">
        <v>251</v>
      </c>
      <c r="G53" s="45" t="n">
        <v>1000000</v>
      </c>
      <c r="H53" s="45" t="n">
        <v>1000000</v>
      </c>
      <c r="I53" s="45" t="n">
        <v>0</v>
      </c>
      <c r="J53" s="105"/>
      <c r="K53" s="105"/>
      <c r="L53" s="105" t="n">
        <v>50000</v>
      </c>
      <c r="M53" s="105" t="n">
        <v>200000</v>
      </c>
      <c r="N53" s="105" t="n">
        <v>300000</v>
      </c>
      <c r="O53" s="105" t="n">
        <v>450000</v>
      </c>
      <c r="P53" s="105"/>
      <c r="Q53" s="105"/>
      <c r="R53" s="105"/>
    </row>
    <row r="54" customFormat="false" ht="75" hidden="false" customHeight="false" outlineLevel="2" collapsed="false">
      <c r="A54" s="43" t="s">
        <v>253</v>
      </c>
      <c r="B54" s="6" t="s">
        <v>219</v>
      </c>
      <c r="C54" s="6" t="s">
        <v>180</v>
      </c>
      <c r="D54" s="6" t="s">
        <v>220</v>
      </c>
      <c r="E54" s="56" t="s">
        <v>254</v>
      </c>
      <c r="F54" s="6" t="s">
        <v>255</v>
      </c>
      <c r="G54" s="45" t="n">
        <v>2000000</v>
      </c>
      <c r="H54" s="45" t="n">
        <v>2000000</v>
      </c>
      <c r="I54" s="45" t="n">
        <v>0</v>
      </c>
      <c r="J54" s="105"/>
      <c r="K54" s="105"/>
      <c r="L54" s="105" t="n">
        <v>50000</v>
      </c>
      <c r="M54" s="105" t="n">
        <v>800000</v>
      </c>
      <c r="N54" s="105" t="n">
        <v>800000</v>
      </c>
      <c r="O54" s="105" t="n">
        <v>350000</v>
      </c>
      <c r="P54" s="105"/>
      <c r="Q54" s="105"/>
      <c r="R54" s="105"/>
    </row>
    <row r="55" customFormat="false" ht="90" hidden="false" customHeight="false" outlineLevel="2" collapsed="false">
      <c r="A55" s="43" t="s">
        <v>256</v>
      </c>
      <c r="B55" s="6" t="s">
        <v>257</v>
      </c>
      <c r="C55" s="6" t="s">
        <v>180</v>
      </c>
      <c r="D55" s="6" t="s">
        <v>220</v>
      </c>
      <c r="E55" s="56" t="s">
        <v>164</v>
      </c>
      <c r="F55" s="6" t="s">
        <v>258</v>
      </c>
      <c r="G55" s="45" t="n">
        <v>4000000</v>
      </c>
      <c r="H55" s="45" t="n">
        <v>2000000</v>
      </c>
      <c r="I55" s="45" t="n">
        <v>2000000</v>
      </c>
      <c r="J55" s="105"/>
      <c r="K55" s="105"/>
      <c r="L55" s="105"/>
      <c r="M55" s="105" t="n">
        <v>250000</v>
      </c>
      <c r="N55" s="105" t="n">
        <v>250000</v>
      </c>
      <c r="O55" s="105" t="n">
        <v>500000</v>
      </c>
      <c r="P55" s="105" t="n">
        <v>1000000</v>
      </c>
      <c r="Q55" s="105"/>
      <c r="R55" s="105"/>
    </row>
    <row r="56" customFormat="false" ht="90" hidden="false" customHeight="false" outlineLevel="2" collapsed="false">
      <c r="A56" s="43" t="s">
        <v>259</v>
      </c>
      <c r="B56" s="6" t="s">
        <v>260</v>
      </c>
      <c r="C56" s="6" t="s">
        <v>180</v>
      </c>
      <c r="D56" s="6" t="s">
        <v>220</v>
      </c>
      <c r="E56" s="56" t="s">
        <v>261</v>
      </c>
      <c r="F56" s="6" t="s">
        <v>262</v>
      </c>
      <c r="G56" s="45" t="n">
        <v>22692000</v>
      </c>
      <c r="H56" s="45" t="n">
        <v>14000000</v>
      </c>
      <c r="I56" s="45" t="n">
        <v>8692000</v>
      </c>
      <c r="J56" s="105"/>
      <c r="K56" s="105"/>
      <c r="L56" s="105"/>
      <c r="M56" s="105" t="n">
        <v>250000</v>
      </c>
      <c r="N56" s="105" t="n">
        <v>750000</v>
      </c>
      <c r="O56" s="105" t="n">
        <v>3000000</v>
      </c>
      <c r="P56" s="105" t="n">
        <v>10000000</v>
      </c>
      <c r="Q56" s="105"/>
      <c r="R56" s="105"/>
    </row>
    <row r="57" customFormat="false" ht="90" hidden="false" customHeight="false" outlineLevel="2" collapsed="false">
      <c r="A57" s="43" t="s">
        <v>263</v>
      </c>
      <c r="B57" s="6" t="s">
        <v>264</v>
      </c>
      <c r="C57" s="6" t="s">
        <v>180</v>
      </c>
      <c r="D57" s="6" t="s">
        <v>220</v>
      </c>
      <c r="E57" s="56" t="s">
        <v>265</v>
      </c>
      <c r="F57" s="6" t="s">
        <v>266</v>
      </c>
      <c r="G57" s="45" t="n">
        <v>17500000</v>
      </c>
      <c r="H57" s="45" t="n">
        <v>17500000</v>
      </c>
      <c r="I57" s="45" t="n">
        <v>0</v>
      </c>
      <c r="J57" s="105"/>
      <c r="K57" s="105"/>
      <c r="L57" s="105"/>
      <c r="M57" s="105" t="n">
        <v>500000</v>
      </c>
      <c r="N57" s="105" t="n">
        <v>2000000</v>
      </c>
      <c r="O57" s="105" t="n">
        <v>3000000</v>
      </c>
      <c r="P57" s="105" t="n">
        <v>12000000</v>
      </c>
      <c r="Q57" s="105"/>
      <c r="R57" s="105"/>
    </row>
    <row r="58" customFormat="false" ht="78.75" hidden="false" customHeight="false" outlineLevel="2" collapsed="false">
      <c r="A58" s="61" t="s">
        <v>267</v>
      </c>
      <c r="B58" s="6" t="s">
        <v>58</v>
      </c>
      <c r="C58" s="6" t="s">
        <v>180</v>
      </c>
      <c r="D58" s="6" t="s">
        <v>268</v>
      </c>
      <c r="E58" s="56" t="s">
        <v>164</v>
      </c>
      <c r="F58" s="6" t="s">
        <v>269</v>
      </c>
      <c r="G58" s="45" t="n">
        <v>12500000</v>
      </c>
      <c r="H58" s="45" t="n">
        <v>12500000</v>
      </c>
      <c r="I58" s="45" t="n">
        <v>0</v>
      </c>
      <c r="J58" s="105"/>
      <c r="K58" s="105"/>
      <c r="L58" s="105" t="n">
        <v>0</v>
      </c>
      <c r="M58" s="105" t="n">
        <v>1250000</v>
      </c>
      <c r="N58" s="105" t="n">
        <v>3750000</v>
      </c>
      <c r="O58" s="105" t="n">
        <v>5000000</v>
      </c>
      <c r="P58" s="105" t="n">
        <v>2500000</v>
      </c>
      <c r="Q58" s="105"/>
      <c r="R58" s="105"/>
    </row>
    <row r="59" customFormat="false" ht="105" hidden="false" customHeight="false" outlineLevel="2" collapsed="false">
      <c r="A59" s="43" t="s">
        <v>270</v>
      </c>
      <c r="B59" s="6" t="s">
        <v>271</v>
      </c>
      <c r="C59" s="6" t="s">
        <v>180</v>
      </c>
      <c r="D59" s="6" t="s">
        <v>268</v>
      </c>
      <c r="E59" s="56" t="s">
        <v>164</v>
      </c>
      <c r="F59" s="6" t="s">
        <v>272</v>
      </c>
      <c r="G59" s="45" t="n">
        <v>19431962.52</v>
      </c>
      <c r="H59" s="45" t="n">
        <v>19431962.52</v>
      </c>
      <c r="I59" s="45" t="n">
        <v>0</v>
      </c>
      <c r="J59" s="105"/>
      <c r="K59" s="105"/>
      <c r="L59" s="105"/>
      <c r="M59" s="105" t="n">
        <v>4431962.52</v>
      </c>
      <c r="N59" s="105" t="n">
        <v>5000000</v>
      </c>
      <c r="O59" s="105" t="n">
        <v>10000000</v>
      </c>
      <c r="P59" s="105"/>
      <c r="Q59" s="105"/>
      <c r="R59" s="105"/>
    </row>
    <row r="60" s="115" customFormat="true" ht="30" hidden="false" customHeight="false" outlineLevel="1" collapsed="false">
      <c r="A60" s="111"/>
      <c r="B60" s="11"/>
      <c r="C60" s="11" t="s">
        <v>363</v>
      </c>
      <c r="D60" s="11"/>
      <c r="E60" s="112"/>
      <c r="F60" s="11"/>
      <c r="G60" s="113" t="n">
        <f aca="false">SUBTOTAL(9,G35:G59)</f>
        <v>247341690.22</v>
      </c>
      <c r="H60" s="113" t="n">
        <f aca="false">SUBTOTAL(9,H35:H59)</f>
        <v>151500000</v>
      </c>
      <c r="I60" s="113" t="n">
        <f aca="false">SUBTOTAL(9,I35:I59)</f>
        <v>95841690.22</v>
      </c>
      <c r="J60" s="114" t="n">
        <f aca="false">SUBTOTAL(9,J35:J59)</f>
        <v>0</v>
      </c>
      <c r="K60" s="114" t="n">
        <f aca="false">SUBTOTAL(9,K35:K59)</f>
        <v>0</v>
      </c>
      <c r="L60" s="114" t="n">
        <f aca="false">SUBTOTAL(9,L35:L59)</f>
        <v>16716147.32</v>
      </c>
      <c r="M60" s="114" t="n">
        <f aca="false">SUBTOTAL(9,M35:M59)</f>
        <v>35076361.33</v>
      </c>
      <c r="N60" s="114" t="n">
        <f aca="false">SUBTOTAL(9,N35:N59)</f>
        <v>33454314.49</v>
      </c>
      <c r="O60" s="114" t="n">
        <f aca="false">SUBTOTAL(9,O35:O59)</f>
        <v>37743202.75</v>
      </c>
      <c r="P60" s="114" t="n">
        <f aca="false">SUBTOTAL(9,P35:P59)</f>
        <v>28509974.11</v>
      </c>
      <c r="Q60" s="114" t="n">
        <f aca="false">SUBTOTAL(9,Q35:Q59)</f>
        <v>0</v>
      </c>
      <c r="R60" s="114" t="n">
        <f aca="false">SUBTOTAL(9,R35:R59)</f>
        <v>0</v>
      </c>
    </row>
    <row r="61" customFormat="false" ht="63" hidden="false" customHeight="false" outlineLevel="2" collapsed="false">
      <c r="A61" s="43" t="s">
        <v>273</v>
      </c>
      <c r="B61" s="6" t="s">
        <v>274</v>
      </c>
      <c r="C61" s="6" t="s">
        <v>275</v>
      </c>
      <c r="D61" s="6" t="s">
        <v>276</v>
      </c>
      <c r="E61" s="56" t="s">
        <v>66</v>
      </c>
      <c r="F61" s="6" t="s">
        <v>277</v>
      </c>
      <c r="G61" s="45" t="n">
        <v>14000000</v>
      </c>
      <c r="H61" s="45" t="n">
        <v>14000000</v>
      </c>
      <c r="I61" s="45" t="n">
        <v>0</v>
      </c>
      <c r="J61" s="105"/>
      <c r="K61" s="105"/>
      <c r="L61" s="107" t="n">
        <v>0</v>
      </c>
      <c r="M61" s="107" t="n">
        <v>2800000</v>
      </c>
      <c r="N61" s="107" t="n">
        <v>6000000</v>
      </c>
      <c r="O61" s="107" t="n">
        <v>4000000</v>
      </c>
      <c r="P61" s="107" t="n">
        <v>1200000</v>
      </c>
      <c r="Q61" s="105"/>
      <c r="R61" s="105"/>
    </row>
    <row r="62" customFormat="false" ht="105" hidden="false" customHeight="false" outlineLevel="2" collapsed="false">
      <c r="A62" s="43" t="s">
        <v>278</v>
      </c>
      <c r="B62" s="6" t="s">
        <v>279</v>
      </c>
      <c r="C62" s="6" t="s">
        <v>275</v>
      </c>
      <c r="D62" s="6" t="s">
        <v>276</v>
      </c>
      <c r="E62" s="56" t="s">
        <v>280</v>
      </c>
      <c r="F62" s="6" t="s">
        <v>281</v>
      </c>
      <c r="G62" s="45" t="n">
        <v>3500000</v>
      </c>
      <c r="H62" s="45" t="n">
        <v>2000000</v>
      </c>
      <c r="I62" s="45" t="n">
        <v>1500000</v>
      </c>
      <c r="J62" s="105"/>
      <c r="K62" s="105"/>
      <c r="L62" s="105" t="n">
        <v>400000</v>
      </c>
      <c r="M62" s="105" t="n">
        <v>800000</v>
      </c>
      <c r="N62" s="105" t="n">
        <v>800000</v>
      </c>
      <c r="O62" s="105"/>
      <c r="P62" s="105"/>
      <c r="Q62" s="105"/>
      <c r="R62" s="105"/>
    </row>
    <row r="63" customFormat="false" ht="45" hidden="false" customHeight="false" outlineLevel="2" collapsed="false">
      <c r="A63" s="43" t="s">
        <v>282</v>
      </c>
      <c r="B63" s="6" t="s">
        <v>283</v>
      </c>
      <c r="C63" s="6" t="s">
        <v>275</v>
      </c>
      <c r="D63" s="6" t="s">
        <v>276</v>
      </c>
      <c r="E63" s="56" t="s">
        <v>284</v>
      </c>
      <c r="F63" s="6" t="s">
        <v>285</v>
      </c>
      <c r="G63" s="45" t="n">
        <v>4000000</v>
      </c>
      <c r="H63" s="45" t="n">
        <v>4000000</v>
      </c>
      <c r="I63" s="45" t="n">
        <v>0</v>
      </c>
      <c r="J63" s="105"/>
      <c r="K63" s="105" t="n">
        <v>0</v>
      </c>
      <c r="L63" s="105" t="n">
        <v>400000</v>
      </c>
      <c r="M63" s="105" t="n">
        <v>1835000</v>
      </c>
      <c r="N63" s="105" t="n">
        <v>1765000</v>
      </c>
      <c r="O63" s="105"/>
      <c r="P63" s="105"/>
      <c r="Q63" s="105"/>
      <c r="R63" s="105"/>
    </row>
    <row r="64" customFormat="false" ht="60" hidden="false" customHeight="false" outlineLevel="2" collapsed="false">
      <c r="A64" s="43" t="s">
        <v>286</v>
      </c>
      <c r="B64" s="6" t="s">
        <v>287</v>
      </c>
      <c r="C64" s="6" t="s">
        <v>275</v>
      </c>
      <c r="D64" s="6" t="s">
        <v>276</v>
      </c>
      <c r="E64" s="56" t="s">
        <v>288</v>
      </c>
      <c r="F64" s="6" t="s">
        <v>289</v>
      </c>
      <c r="G64" s="45" t="n">
        <v>2000000</v>
      </c>
      <c r="H64" s="45" t="n">
        <v>2000000</v>
      </c>
      <c r="I64" s="45" t="n">
        <v>0</v>
      </c>
      <c r="J64" s="105"/>
      <c r="K64" s="105"/>
      <c r="L64" s="105" t="n">
        <v>150000</v>
      </c>
      <c r="M64" s="105" t="n">
        <v>440000</v>
      </c>
      <c r="N64" s="105" t="n">
        <v>840000</v>
      </c>
      <c r="O64" s="105" t="n">
        <v>570000</v>
      </c>
      <c r="P64" s="105"/>
      <c r="Q64" s="105"/>
      <c r="R64" s="105"/>
    </row>
    <row r="65" customFormat="false" ht="63" hidden="false" customHeight="false" outlineLevel="2" collapsed="false">
      <c r="A65" s="43" t="s">
        <v>295</v>
      </c>
      <c r="B65" s="6" t="s">
        <v>291</v>
      </c>
      <c r="C65" s="6" t="s">
        <v>292</v>
      </c>
      <c r="D65" s="6" t="s">
        <v>293</v>
      </c>
      <c r="E65" s="56" t="s">
        <v>66</v>
      </c>
      <c r="F65" s="6" t="s">
        <v>296</v>
      </c>
      <c r="G65" s="45" t="n">
        <v>10000000</v>
      </c>
      <c r="H65" s="45" t="n">
        <v>10000000</v>
      </c>
      <c r="I65" s="45" t="n">
        <v>0</v>
      </c>
      <c r="J65" s="105"/>
      <c r="K65" s="105"/>
      <c r="L65" s="105"/>
      <c r="M65" s="105" t="n">
        <v>2400000</v>
      </c>
      <c r="N65" s="105" t="n">
        <v>2600000</v>
      </c>
      <c r="O65" s="105" t="n">
        <v>2500000</v>
      </c>
      <c r="P65" s="105" t="n">
        <v>2500000</v>
      </c>
      <c r="Q65" s="105"/>
      <c r="R65" s="105"/>
    </row>
    <row r="66" customFormat="false" ht="63" hidden="false" customHeight="false" outlineLevel="2" collapsed="false">
      <c r="A66" s="61" t="s">
        <v>290</v>
      </c>
      <c r="B66" s="6" t="s">
        <v>291</v>
      </c>
      <c r="C66" s="6" t="s">
        <v>292</v>
      </c>
      <c r="D66" s="6" t="s">
        <v>293</v>
      </c>
      <c r="E66" s="56" t="s">
        <v>66</v>
      </c>
      <c r="F66" s="6" t="s">
        <v>294</v>
      </c>
      <c r="G66" s="45" t="n">
        <v>1000000</v>
      </c>
      <c r="H66" s="45" t="n">
        <v>1000000</v>
      </c>
      <c r="I66" s="45" t="n">
        <v>0</v>
      </c>
      <c r="J66" s="105"/>
      <c r="K66" s="105"/>
      <c r="L66" s="105"/>
      <c r="M66" s="105" t="n">
        <v>200000</v>
      </c>
      <c r="N66" s="105" t="n">
        <v>300000</v>
      </c>
      <c r="O66" s="105" t="n">
        <v>250000</v>
      </c>
      <c r="P66" s="105" t="n">
        <v>250000</v>
      </c>
      <c r="Q66" s="105"/>
      <c r="R66" s="105"/>
    </row>
    <row r="67" customFormat="false" ht="63" hidden="false" customHeight="false" outlineLevel="2" collapsed="false">
      <c r="A67" s="43" t="s">
        <v>297</v>
      </c>
      <c r="B67" s="6" t="s">
        <v>298</v>
      </c>
      <c r="C67" s="6" t="s">
        <v>292</v>
      </c>
      <c r="D67" s="6" t="s">
        <v>299</v>
      </c>
      <c r="E67" s="56" t="s">
        <v>66</v>
      </c>
      <c r="F67" s="6" t="s">
        <v>300</v>
      </c>
      <c r="G67" s="45" t="n">
        <v>13000000</v>
      </c>
      <c r="H67" s="45" t="n">
        <v>12000000</v>
      </c>
      <c r="I67" s="45" t="n">
        <v>1000000</v>
      </c>
      <c r="J67" s="116"/>
      <c r="K67" s="105"/>
      <c r="L67" s="117"/>
      <c r="M67" s="105" t="n">
        <v>2000000</v>
      </c>
      <c r="N67" s="118" t="n">
        <v>5000000</v>
      </c>
      <c r="O67" s="105" t="n">
        <v>5000000</v>
      </c>
      <c r="P67" s="105"/>
      <c r="Q67" s="105"/>
      <c r="R67" s="105"/>
    </row>
    <row r="68" customFormat="false" ht="45" hidden="false" customHeight="false" outlineLevel="2" collapsed="false">
      <c r="A68" s="43" t="s">
        <v>301</v>
      </c>
      <c r="B68" s="6" t="s">
        <v>302</v>
      </c>
      <c r="C68" s="6" t="s">
        <v>292</v>
      </c>
      <c r="D68" s="6" t="s">
        <v>303</v>
      </c>
      <c r="E68" s="56" t="s">
        <v>304</v>
      </c>
      <c r="F68" s="6" t="s">
        <v>305</v>
      </c>
      <c r="G68" s="45" t="n">
        <v>10000000</v>
      </c>
      <c r="H68" s="45" t="n">
        <v>3000000</v>
      </c>
      <c r="I68" s="45" t="n">
        <v>7000000</v>
      </c>
      <c r="J68" s="116"/>
      <c r="K68" s="105"/>
      <c r="L68" s="117"/>
      <c r="M68" s="118" t="n">
        <v>1000000</v>
      </c>
      <c r="N68" s="118" t="n">
        <v>2000000</v>
      </c>
      <c r="O68" s="105"/>
      <c r="P68" s="105"/>
      <c r="Q68" s="105"/>
      <c r="R68" s="105"/>
    </row>
    <row r="69" customFormat="false" ht="63" hidden="false" customHeight="false" outlineLevel="2" collapsed="false">
      <c r="A69" s="43" t="s">
        <v>306</v>
      </c>
      <c r="B69" s="6" t="s">
        <v>307</v>
      </c>
      <c r="C69" s="6" t="s">
        <v>308</v>
      </c>
      <c r="D69" s="6" t="s">
        <v>309</v>
      </c>
      <c r="E69" s="56" t="s">
        <v>66</v>
      </c>
      <c r="F69" s="6" t="s">
        <v>310</v>
      </c>
      <c r="G69" s="45" t="n">
        <v>10000000</v>
      </c>
      <c r="H69" s="45" t="n">
        <v>10000000</v>
      </c>
      <c r="I69" s="45" t="n">
        <v>0</v>
      </c>
      <c r="J69" s="116"/>
      <c r="K69" s="105" t="n">
        <v>0</v>
      </c>
      <c r="L69" s="117" t="n">
        <v>3189000</v>
      </c>
      <c r="M69" s="118" t="n">
        <v>3551000</v>
      </c>
      <c r="N69" s="118" t="n">
        <v>3260000</v>
      </c>
      <c r="O69" s="105"/>
      <c r="P69" s="105"/>
      <c r="Q69" s="105"/>
      <c r="R69" s="105"/>
    </row>
    <row r="70" customFormat="false" ht="47.25" hidden="false" customHeight="false" outlineLevel="2" collapsed="false">
      <c r="A70" s="61" t="s">
        <v>311</v>
      </c>
      <c r="B70" s="63" t="s">
        <v>58</v>
      </c>
      <c r="C70" s="63" t="s">
        <v>312</v>
      </c>
      <c r="D70" s="63" t="s">
        <v>313</v>
      </c>
      <c r="E70" s="56" t="s">
        <v>314</v>
      </c>
      <c r="F70" s="63" t="s">
        <v>315</v>
      </c>
      <c r="G70" s="119" t="n">
        <v>15372385.77</v>
      </c>
      <c r="H70" s="119" t="n">
        <v>15372385.77</v>
      </c>
      <c r="I70" s="120" t="n">
        <v>0</v>
      </c>
      <c r="J70" s="121"/>
      <c r="K70" s="122" t="n">
        <v>0</v>
      </c>
      <c r="L70" s="123" t="n">
        <f aca="false">2000000+100000</f>
        <v>2100000</v>
      </c>
      <c r="M70" s="124" t="n">
        <v>2500000</v>
      </c>
      <c r="N70" s="124" t="n">
        <v>2000000</v>
      </c>
      <c r="O70" s="122" t="n">
        <v>2000000</v>
      </c>
      <c r="P70" s="122" t="n">
        <v>2500000</v>
      </c>
      <c r="Q70" s="122" t="n">
        <v>2500000</v>
      </c>
      <c r="R70" s="122" t="n">
        <v>1772385.77</v>
      </c>
    </row>
    <row r="71" customFormat="false" ht="15.75" hidden="false" customHeight="false" outlineLevel="0" collapsed="false">
      <c r="A71" s="71"/>
      <c r="B71" s="10"/>
      <c r="C71" s="10"/>
      <c r="D71" s="10"/>
      <c r="E71" s="72"/>
      <c r="F71" s="10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</row>
    <row r="72" customFormat="false" ht="15.75" hidden="false" customHeight="false" outlineLevel="0" collapsed="false">
      <c r="A72" s="71"/>
      <c r="B72" s="10"/>
      <c r="C72" s="10"/>
      <c r="D72" s="10"/>
      <c r="E72" s="72"/>
      <c r="F72" s="10"/>
      <c r="G72" s="71"/>
      <c r="H72" s="71"/>
      <c r="I72" s="125"/>
      <c r="J72" s="71"/>
      <c r="K72" s="71"/>
      <c r="L72" s="71"/>
      <c r="M72" s="71"/>
      <c r="N72" s="71"/>
      <c r="O72" s="71"/>
      <c r="P72" s="71"/>
      <c r="Q72" s="71"/>
      <c r="R72" s="71"/>
    </row>
    <row r="73" customFormat="false" ht="15.75" hidden="false" customHeight="false" outlineLevel="0" collapsed="false">
      <c r="A73" s="71"/>
      <c r="B73" s="10"/>
      <c r="C73" s="10"/>
      <c r="D73" s="10"/>
      <c r="E73" s="72"/>
      <c r="F73" s="10"/>
      <c r="G73" s="71"/>
      <c r="H73" s="71"/>
      <c r="I73" s="71"/>
      <c r="J73" s="71"/>
      <c r="K73" s="126"/>
      <c r="L73" s="126"/>
      <c r="M73" s="126"/>
      <c r="N73" s="126"/>
      <c r="O73" s="126"/>
      <c r="P73" s="126"/>
      <c r="Q73" s="126"/>
      <c r="R73" s="126"/>
    </row>
    <row r="74" customFormat="false" ht="15.75" hidden="false" customHeight="false" outlineLevel="0" collapsed="false">
      <c r="A74" s="71"/>
      <c r="B74" s="10"/>
      <c r="C74" s="10"/>
      <c r="D74" s="10"/>
      <c r="E74" s="72"/>
      <c r="F74" s="10"/>
      <c r="G74" s="71"/>
      <c r="H74" s="71"/>
      <c r="I74" s="71"/>
      <c r="J74" s="127"/>
      <c r="K74" s="71"/>
      <c r="L74" s="71"/>
      <c r="M74" s="71"/>
      <c r="N74" s="71"/>
      <c r="O74" s="71"/>
      <c r="P74" s="71"/>
      <c r="Q74" s="71"/>
      <c r="R74" s="71"/>
    </row>
    <row r="75" customFormat="false" ht="15.75" hidden="false" customHeight="false" outlineLevel="0" collapsed="false">
      <c r="A75" s="71"/>
      <c r="B75" s="10"/>
      <c r="C75" s="10"/>
      <c r="D75" s="10"/>
      <c r="E75" s="72"/>
      <c r="F75" s="10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</row>
    <row r="76" customFormat="false" ht="15.75" hidden="false" customHeight="false" outlineLevel="0" collapsed="false">
      <c r="A76" s="71"/>
      <c r="B76" s="10"/>
      <c r="C76" s="10"/>
      <c r="D76" s="10"/>
      <c r="E76" s="72"/>
      <c r="F76" s="10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</row>
    <row r="77" customFormat="false" ht="15.75" hidden="false" customHeight="false" outlineLevel="0" collapsed="false">
      <c r="A77" s="71"/>
      <c r="B77" s="10"/>
      <c r="C77" s="10"/>
      <c r="D77" s="10"/>
      <c r="E77" s="72"/>
      <c r="F77" s="10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</row>
    <row r="78" customFormat="false" ht="15.75" hidden="false" customHeight="false" outlineLevel="0" collapsed="false">
      <c r="A78" s="71"/>
      <c r="B78" s="10"/>
      <c r="C78" s="10"/>
      <c r="D78" s="10"/>
      <c r="E78" s="72"/>
      <c r="F78" s="10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</row>
    <row r="79" customFormat="false" ht="15.75" hidden="false" customHeight="false" outlineLevel="0" collapsed="false">
      <c r="A79" s="71"/>
      <c r="B79" s="10"/>
      <c r="C79" s="10"/>
      <c r="D79" s="10"/>
      <c r="E79" s="72"/>
      <c r="F79" s="10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</row>
    <row r="80" customFormat="false" ht="15.75" hidden="false" customHeight="false" outlineLevel="0" collapsed="false">
      <c r="A80" s="71"/>
      <c r="B80" s="10"/>
      <c r="C80" s="10"/>
      <c r="D80" s="10"/>
      <c r="E80" s="72"/>
      <c r="F80" s="10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</row>
    <row r="81" customFormat="false" ht="15.75" hidden="false" customHeight="false" outlineLevel="0" collapsed="false">
      <c r="A81" s="71"/>
      <c r="B81" s="10"/>
      <c r="C81" s="10"/>
      <c r="D81" s="10"/>
      <c r="E81" s="72"/>
      <c r="F81" s="10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</row>
    <row r="82" customFormat="false" ht="15.75" hidden="false" customHeight="false" outlineLevel="0" collapsed="false">
      <c r="A82" s="71"/>
      <c r="B82" s="10"/>
      <c r="C82" s="10"/>
      <c r="D82" s="10"/>
      <c r="E82" s="72"/>
      <c r="F82" s="10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</row>
    <row r="83" customFormat="false" ht="15.75" hidden="false" customHeight="false" outlineLevel="0" collapsed="false">
      <c r="A83" s="71"/>
      <c r="B83" s="10"/>
      <c r="C83" s="10"/>
      <c r="D83" s="10"/>
      <c r="E83" s="72"/>
      <c r="F83" s="10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</row>
    <row r="84" customFormat="false" ht="15.75" hidden="false" customHeight="false" outlineLevel="0" collapsed="false">
      <c r="A84" s="71"/>
      <c r="B84" s="10"/>
      <c r="C84" s="10"/>
      <c r="D84" s="10"/>
      <c r="E84" s="72"/>
      <c r="F84" s="10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</row>
    <row r="85" customFormat="false" ht="15.75" hidden="false" customHeight="false" outlineLevel="0" collapsed="false">
      <c r="A85" s="71"/>
      <c r="B85" s="10"/>
      <c r="C85" s="10"/>
      <c r="D85" s="10"/>
      <c r="E85" s="72"/>
      <c r="F85" s="10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</row>
    <row r="86" customFormat="false" ht="15.75" hidden="false" customHeight="false" outlineLevel="0" collapsed="false">
      <c r="A86" s="71"/>
      <c r="B86" s="10"/>
      <c r="C86" s="10"/>
      <c r="D86" s="10"/>
      <c r="E86" s="72"/>
      <c r="F86" s="10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</row>
    <row r="87" customFormat="false" ht="15.75" hidden="false" customHeight="false" outlineLevel="0" collapsed="false">
      <c r="A87" s="71"/>
      <c r="B87" s="10"/>
      <c r="C87" s="10"/>
      <c r="D87" s="10"/>
      <c r="E87" s="72"/>
      <c r="F87" s="10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</row>
    <row r="88" customFormat="false" ht="15.75" hidden="false" customHeight="false" outlineLevel="0" collapsed="false">
      <c r="A88" s="71"/>
      <c r="B88" s="10"/>
      <c r="C88" s="10"/>
      <c r="D88" s="10"/>
      <c r="E88" s="72"/>
      <c r="F88" s="10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</row>
    <row r="89" customFormat="false" ht="15.75" hidden="false" customHeight="false" outlineLevel="0" collapsed="false">
      <c r="A89" s="71"/>
      <c r="B89" s="10"/>
      <c r="C89" s="10"/>
      <c r="D89" s="10"/>
      <c r="E89" s="72"/>
      <c r="F89" s="10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</row>
    <row r="90" customFormat="false" ht="15.75" hidden="false" customHeight="false" outlineLevel="0" collapsed="false">
      <c r="A90" s="71"/>
      <c r="B90" s="10"/>
      <c r="C90" s="10"/>
      <c r="D90" s="10"/>
      <c r="E90" s="72"/>
      <c r="F90" s="10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</row>
    <row r="91" customFormat="false" ht="15.75" hidden="false" customHeight="false" outlineLevel="0" collapsed="false">
      <c r="A91" s="71"/>
      <c r="B91" s="10"/>
      <c r="C91" s="10"/>
      <c r="D91" s="10"/>
      <c r="E91" s="72"/>
      <c r="F91" s="10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</row>
    <row r="92" customFormat="false" ht="15.75" hidden="false" customHeight="false" outlineLevel="0" collapsed="false">
      <c r="A92" s="71"/>
      <c r="B92" s="10"/>
      <c r="C92" s="10"/>
      <c r="D92" s="10"/>
      <c r="E92" s="72"/>
      <c r="F92" s="10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</row>
    <row r="93" customFormat="false" ht="15.75" hidden="false" customHeight="false" outlineLevel="0" collapsed="false">
      <c r="A93" s="71"/>
      <c r="B93" s="10"/>
      <c r="C93" s="10"/>
      <c r="D93" s="10"/>
      <c r="E93" s="72"/>
      <c r="F93" s="10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</row>
    <row r="94" customFormat="false" ht="15.75" hidden="false" customHeight="false" outlineLevel="0" collapsed="false">
      <c r="A94" s="71"/>
      <c r="B94" s="10"/>
      <c r="C94" s="10"/>
      <c r="D94" s="10"/>
      <c r="E94" s="72"/>
      <c r="F94" s="10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</row>
    <row r="95" customFormat="false" ht="15.75" hidden="false" customHeight="false" outlineLevel="0" collapsed="false">
      <c r="A95" s="71"/>
      <c r="B95" s="10"/>
      <c r="C95" s="10"/>
      <c r="D95" s="10"/>
      <c r="E95" s="72"/>
      <c r="F95" s="10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</row>
    <row r="96" customFormat="false" ht="15.75" hidden="false" customHeight="false" outlineLevel="0" collapsed="false">
      <c r="A96" s="71"/>
      <c r="B96" s="10"/>
      <c r="C96" s="10"/>
      <c r="D96" s="10"/>
      <c r="E96" s="72"/>
      <c r="F96" s="10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</row>
    <row r="97" customFormat="false" ht="15.75" hidden="false" customHeight="false" outlineLevel="0" collapsed="false">
      <c r="A97" s="71"/>
      <c r="B97" s="10"/>
      <c r="C97" s="10"/>
      <c r="D97" s="10"/>
      <c r="E97" s="72"/>
      <c r="F97" s="10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</row>
    <row r="98" customFormat="false" ht="15.75" hidden="false" customHeight="false" outlineLevel="0" collapsed="false">
      <c r="A98" s="71"/>
      <c r="B98" s="10"/>
      <c r="C98" s="10"/>
      <c r="D98" s="10"/>
      <c r="E98" s="72"/>
      <c r="F98" s="10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</row>
    <row r="99" customFormat="false" ht="15.75" hidden="false" customHeight="false" outlineLevel="0" collapsed="false">
      <c r="A99" s="71"/>
      <c r="B99" s="10"/>
      <c r="C99" s="10"/>
      <c r="D99" s="10"/>
      <c r="E99" s="72"/>
      <c r="F99" s="10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</row>
    <row r="100" customFormat="false" ht="15.75" hidden="false" customHeight="false" outlineLevel="0" collapsed="false">
      <c r="A100" s="71"/>
      <c r="B100" s="10"/>
      <c r="C100" s="10"/>
      <c r="D100" s="10"/>
      <c r="E100" s="72"/>
      <c r="F100" s="10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</row>
    <row r="101" customFormat="false" ht="15.75" hidden="false" customHeight="false" outlineLevel="0" collapsed="false">
      <c r="A101" s="71"/>
      <c r="B101" s="10"/>
      <c r="C101" s="10"/>
      <c r="D101" s="10"/>
      <c r="E101" s="72"/>
      <c r="F101" s="10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</row>
    <row r="102" customFormat="false" ht="15.75" hidden="false" customHeight="false" outlineLevel="0" collapsed="false">
      <c r="A102" s="71"/>
      <c r="B102" s="10"/>
      <c r="C102" s="10"/>
      <c r="D102" s="10"/>
      <c r="E102" s="72"/>
      <c r="F102" s="10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</row>
    <row r="103" customFormat="false" ht="15.75" hidden="false" customHeight="false" outlineLevel="0" collapsed="false">
      <c r="A103" s="71"/>
      <c r="B103" s="10"/>
      <c r="C103" s="10"/>
      <c r="D103" s="10"/>
      <c r="E103" s="72"/>
      <c r="F103" s="10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</row>
    <row r="104" customFormat="false" ht="15.75" hidden="false" customHeight="false" outlineLevel="0" collapsed="false">
      <c r="A104" s="71"/>
      <c r="B104" s="10"/>
      <c r="C104" s="10"/>
      <c r="D104" s="10"/>
      <c r="E104" s="72"/>
      <c r="F104" s="10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</row>
    <row r="105" customFormat="false" ht="15.75" hidden="false" customHeight="false" outlineLevel="0" collapsed="false">
      <c r="A105" s="71"/>
      <c r="B105" s="10"/>
      <c r="C105" s="10"/>
      <c r="D105" s="10"/>
      <c r="E105" s="72"/>
      <c r="F105" s="10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</row>
    <row r="106" customFormat="false" ht="15.75" hidden="false" customHeight="false" outlineLevel="0" collapsed="false">
      <c r="A106" s="71"/>
      <c r="B106" s="10"/>
      <c r="C106" s="10"/>
      <c r="D106" s="10"/>
      <c r="E106" s="72"/>
      <c r="F106" s="10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</row>
    <row r="107" customFormat="false" ht="15.75" hidden="false" customHeight="false" outlineLevel="0" collapsed="false">
      <c r="A107" s="71"/>
      <c r="B107" s="10"/>
      <c r="C107" s="10"/>
      <c r="D107" s="10"/>
      <c r="E107" s="72"/>
      <c r="F107" s="10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</row>
    <row r="108" customFormat="false" ht="15.75" hidden="false" customHeight="false" outlineLevel="0" collapsed="false">
      <c r="A108" s="71"/>
      <c r="B108" s="10"/>
      <c r="C108" s="10"/>
      <c r="D108" s="10"/>
      <c r="E108" s="72"/>
      <c r="F108" s="10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</row>
    <row r="109" customFormat="false" ht="15.75" hidden="false" customHeight="false" outlineLevel="0" collapsed="false">
      <c r="A109" s="71"/>
      <c r="B109" s="10"/>
      <c r="C109" s="10"/>
      <c r="D109" s="10"/>
      <c r="E109" s="72"/>
      <c r="F109" s="10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</row>
    <row r="110" customFormat="false" ht="15.75" hidden="false" customHeight="false" outlineLevel="0" collapsed="false">
      <c r="A110" s="71"/>
      <c r="B110" s="10"/>
      <c r="C110" s="10"/>
      <c r="D110" s="10"/>
      <c r="E110" s="72"/>
      <c r="F110" s="10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</row>
    <row r="111" customFormat="false" ht="15.75" hidden="false" customHeight="false" outlineLevel="0" collapsed="false">
      <c r="A111" s="71"/>
      <c r="B111" s="10"/>
      <c r="C111" s="10"/>
      <c r="D111" s="10"/>
      <c r="E111" s="72"/>
      <c r="F111" s="10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</row>
    <row r="112" customFormat="false" ht="15.75" hidden="false" customHeight="false" outlineLevel="0" collapsed="false">
      <c r="A112" s="71"/>
      <c r="B112" s="10"/>
      <c r="C112" s="10"/>
      <c r="D112" s="10"/>
      <c r="E112" s="72"/>
      <c r="F112" s="10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</row>
    <row r="113" customFormat="false" ht="15.75" hidden="false" customHeight="false" outlineLevel="0" collapsed="false">
      <c r="A113" s="71"/>
      <c r="B113" s="10"/>
      <c r="C113" s="10"/>
      <c r="D113" s="10"/>
      <c r="E113" s="72"/>
      <c r="F113" s="10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</row>
    <row r="114" customFormat="false" ht="15.75" hidden="false" customHeight="false" outlineLevel="0" collapsed="false">
      <c r="A114" s="71"/>
      <c r="B114" s="10"/>
      <c r="C114" s="10"/>
      <c r="D114" s="10"/>
      <c r="E114" s="72"/>
      <c r="F114" s="10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</row>
    <row r="115" customFormat="false" ht="15.75" hidden="false" customHeight="false" outlineLevel="0" collapsed="false">
      <c r="A115" s="71"/>
      <c r="B115" s="10"/>
      <c r="C115" s="10"/>
      <c r="D115" s="10"/>
      <c r="E115" s="72"/>
      <c r="F115" s="10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</row>
    <row r="116" customFormat="false" ht="15.75" hidden="false" customHeight="false" outlineLevel="0" collapsed="false">
      <c r="A116" s="71"/>
      <c r="B116" s="10"/>
      <c r="C116" s="10"/>
      <c r="D116" s="10"/>
      <c r="E116" s="72"/>
      <c r="F116" s="10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</row>
    <row r="117" customFormat="false" ht="15.75" hidden="false" customHeight="false" outlineLevel="0" collapsed="false">
      <c r="A117" s="71"/>
      <c r="B117" s="10"/>
      <c r="C117" s="10"/>
      <c r="D117" s="10"/>
      <c r="E117" s="72"/>
      <c r="F117" s="10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</row>
    <row r="118" customFormat="false" ht="15.75" hidden="false" customHeight="false" outlineLevel="0" collapsed="false">
      <c r="A118" s="71"/>
      <c r="B118" s="10"/>
      <c r="C118" s="10"/>
      <c r="D118" s="10"/>
      <c r="E118" s="72"/>
      <c r="F118" s="10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</row>
    <row r="119" customFormat="false" ht="15.75" hidden="false" customHeight="false" outlineLevel="0" collapsed="false">
      <c r="A119" s="71"/>
      <c r="B119" s="10"/>
      <c r="C119" s="10"/>
      <c r="D119" s="10"/>
      <c r="E119" s="72"/>
      <c r="F119" s="10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</row>
    <row r="120" customFormat="false" ht="15.75" hidden="false" customHeight="false" outlineLevel="0" collapsed="false">
      <c r="A120" s="71"/>
      <c r="B120" s="10"/>
      <c r="C120" s="10"/>
      <c r="D120" s="10"/>
      <c r="E120" s="72"/>
      <c r="F120" s="10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</row>
    <row r="121" customFormat="false" ht="15.75" hidden="false" customHeight="false" outlineLevel="0" collapsed="false">
      <c r="A121" s="71"/>
      <c r="B121" s="10"/>
      <c r="C121" s="10"/>
      <c r="D121" s="10"/>
      <c r="E121" s="72"/>
      <c r="F121" s="10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</row>
    <row r="122" customFormat="false" ht="15.75" hidden="false" customHeight="false" outlineLevel="0" collapsed="false">
      <c r="A122" s="71"/>
      <c r="B122" s="10"/>
      <c r="C122" s="10"/>
      <c r="D122" s="10"/>
      <c r="E122" s="72"/>
      <c r="F122" s="10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</row>
    <row r="123" customFormat="false" ht="15.75" hidden="false" customHeight="false" outlineLevel="0" collapsed="false">
      <c r="A123" s="71"/>
      <c r="B123" s="10"/>
      <c r="C123" s="10"/>
      <c r="D123" s="10"/>
      <c r="E123" s="72"/>
      <c r="F123" s="10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</row>
    <row r="124" customFormat="false" ht="15.75" hidden="false" customHeight="false" outlineLevel="0" collapsed="false">
      <c r="A124" s="71"/>
      <c r="B124" s="10"/>
      <c r="C124" s="10"/>
      <c r="D124" s="10"/>
      <c r="E124" s="72"/>
      <c r="F124" s="10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</row>
    <row r="125" customFormat="false" ht="15.75" hidden="false" customHeight="false" outlineLevel="0" collapsed="false">
      <c r="A125" s="71"/>
      <c r="B125" s="10"/>
      <c r="C125" s="10"/>
      <c r="D125" s="10"/>
      <c r="E125" s="72"/>
      <c r="F125" s="10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</row>
    <row r="126" customFormat="false" ht="15.75" hidden="false" customHeight="false" outlineLevel="0" collapsed="false">
      <c r="A126" s="71"/>
      <c r="B126" s="10"/>
      <c r="C126" s="10"/>
      <c r="D126" s="10"/>
      <c r="E126" s="72"/>
      <c r="F126" s="10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</row>
    <row r="127" customFormat="false" ht="15.75" hidden="false" customHeight="false" outlineLevel="0" collapsed="false">
      <c r="A127" s="71"/>
      <c r="B127" s="10"/>
      <c r="C127" s="10"/>
      <c r="D127" s="10"/>
      <c r="E127" s="72"/>
      <c r="F127" s="10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</row>
    <row r="128" customFormat="false" ht="15.75" hidden="false" customHeight="false" outlineLevel="0" collapsed="false">
      <c r="A128" s="71"/>
      <c r="B128" s="10"/>
      <c r="C128" s="10"/>
      <c r="D128" s="10"/>
      <c r="E128" s="72"/>
      <c r="F128" s="10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</row>
    <row r="129" customFormat="false" ht="15.75" hidden="false" customHeight="false" outlineLevel="0" collapsed="false">
      <c r="A129" s="71"/>
      <c r="B129" s="10"/>
      <c r="C129" s="10"/>
      <c r="D129" s="10"/>
      <c r="E129" s="72"/>
      <c r="F129" s="10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</row>
    <row r="130" customFormat="false" ht="15.75" hidden="false" customHeight="false" outlineLevel="0" collapsed="false">
      <c r="A130" s="71"/>
      <c r="B130" s="10"/>
      <c r="C130" s="10"/>
      <c r="D130" s="10"/>
      <c r="E130" s="72"/>
      <c r="F130" s="10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</row>
    <row r="131" customFormat="false" ht="15.75" hidden="false" customHeight="false" outlineLevel="0" collapsed="false">
      <c r="A131" s="71"/>
      <c r="B131" s="10"/>
      <c r="C131" s="10"/>
      <c r="D131" s="10"/>
      <c r="E131" s="72"/>
      <c r="F131" s="10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</row>
    <row r="132" customFormat="false" ht="15.75" hidden="false" customHeight="false" outlineLevel="0" collapsed="false">
      <c r="A132" s="71"/>
      <c r="B132" s="10"/>
      <c r="C132" s="10"/>
      <c r="D132" s="10"/>
      <c r="E132" s="72"/>
      <c r="F132" s="10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</row>
    <row r="133" customFormat="false" ht="15.75" hidden="false" customHeight="false" outlineLevel="0" collapsed="false">
      <c r="A133" s="71"/>
      <c r="B133" s="10"/>
      <c r="C133" s="10"/>
      <c r="D133" s="10"/>
      <c r="E133" s="72"/>
      <c r="F133" s="10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</row>
    <row r="134" customFormat="false" ht="15.75" hidden="false" customHeight="false" outlineLevel="0" collapsed="false">
      <c r="A134" s="71"/>
      <c r="B134" s="10"/>
      <c r="C134" s="10"/>
      <c r="D134" s="10"/>
      <c r="E134" s="72"/>
      <c r="F134" s="10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</row>
    <row r="135" customFormat="false" ht="15.75" hidden="false" customHeight="false" outlineLevel="0" collapsed="false">
      <c r="A135" s="71"/>
      <c r="B135" s="10"/>
      <c r="C135" s="10"/>
      <c r="D135" s="10"/>
      <c r="E135" s="72"/>
      <c r="F135" s="10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</row>
    <row r="136" customFormat="false" ht="15.75" hidden="false" customHeight="false" outlineLevel="0" collapsed="false">
      <c r="A136" s="71"/>
      <c r="B136" s="10"/>
      <c r="C136" s="10"/>
      <c r="D136" s="10"/>
      <c r="E136" s="72"/>
      <c r="F136" s="10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</row>
    <row r="137" customFormat="false" ht="15.75" hidden="false" customHeight="false" outlineLevel="0" collapsed="false">
      <c r="A137" s="71"/>
      <c r="B137" s="10"/>
      <c r="C137" s="10"/>
      <c r="D137" s="10"/>
      <c r="E137" s="72"/>
      <c r="F137" s="10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</row>
    <row r="138" customFormat="false" ht="15.75" hidden="false" customHeight="false" outlineLevel="0" collapsed="false">
      <c r="A138" s="71"/>
      <c r="B138" s="10"/>
      <c r="C138" s="10"/>
      <c r="D138" s="10"/>
      <c r="E138" s="72"/>
      <c r="F138" s="10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</row>
    <row r="139" customFormat="false" ht="15.75" hidden="false" customHeight="false" outlineLevel="0" collapsed="false">
      <c r="A139" s="71"/>
      <c r="B139" s="10"/>
      <c r="C139" s="10"/>
      <c r="D139" s="10"/>
      <c r="E139" s="72"/>
      <c r="F139" s="10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</row>
    <row r="140" customFormat="false" ht="15.75" hidden="false" customHeight="false" outlineLevel="0" collapsed="false">
      <c r="A140" s="71"/>
      <c r="B140" s="10"/>
      <c r="C140" s="10"/>
      <c r="D140" s="10"/>
      <c r="E140" s="72"/>
      <c r="F140" s="10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</row>
    <row r="141" customFormat="false" ht="15.75" hidden="false" customHeight="false" outlineLevel="0" collapsed="false">
      <c r="A141" s="71"/>
      <c r="B141" s="10"/>
      <c r="C141" s="10"/>
      <c r="D141" s="10"/>
      <c r="E141" s="72"/>
      <c r="F141" s="10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</row>
    <row r="142" customFormat="false" ht="15.75" hidden="false" customHeight="false" outlineLevel="0" collapsed="false">
      <c r="A142" s="71"/>
      <c r="B142" s="10"/>
      <c r="C142" s="10"/>
      <c r="D142" s="10"/>
      <c r="E142" s="72"/>
      <c r="F142" s="10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</row>
    <row r="143" customFormat="false" ht="15.75" hidden="false" customHeight="false" outlineLevel="0" collapsed="false">
      <c r="A143" s="71"/>
      <c r="B143" s="10"/>
      <c r="C143" s="10"/>
      <c r="D143" s="10"/>
      <c r="E143" s="72"/>
      <c r="F143" s="10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</row>
    <row r="144" customFormat="false" ht="15.75" hidden="false" customHeight="false" outlineLevel="0" collapsed="false">
      <c r="A144" s="71"/>
      <c r="B144" s="10"/>
      <c r="C144" s="10"/>
      <c r="D144" s="10"/>
      <c r="E144" s="72"/>
      <c r="F144" s="10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</row>
    <row r="145" customFormat="false" ht="15.75" hidden="false" customHeight="false" outlineLevel="0" collapsed="false">
      <c r="A145" s="71"/>
      <c r="B145" s="10"/>
      <c r="C145" s="10"/>
      <c r="D145" s="10"/>
      <c r="E145" s="72"/>
      <c r="F145" s="10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</row>
    <row r="146" customFormat="false" ht="15.75" hidden="false" customHeight="false" outlineLevel="0" collapsed="false">
      <c r="A146" s="71"/>
      <c r="B146" s="10"/>
      <c r="C146" s="10"/>
      <c r="D146" s="10"/>
      <c r="E146" s="72"/>
      <c r="F146" s="10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</row>
    <row r="147" customFormat="false" ht="15.75" hidden="false" customHeight="false" outlineLevel="0" collapsed="false">
      <c r="A147" s="71"/>
      <c r="B147" s="10"/>
      <c r="C147" s="10"/>
      <c r="D147" s="10"/>
      <c r="E147" s="72"/>
      <c r="F147" s="10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</row>
    <row r="148" customFormat="false" ht="15.75" hidden="false" customHeight="false" outlineLevel="0" collapsed="false">
      <c r="A148" s="71"/>
      <c r="B148" s="10"/>
      <c r="C148" s="10"/>
      <c r="D148" s="10"/>
      <c r="E148" s="72"/>
      <c r="F148" s="10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</row>
    <row r="149" customFormat="false" ht="15.75" hidden="false" customHeight="false" outlineLevel="0" collapsed="false">
      <c r="A149" s="71"/>
      <c r="B149" s="10"/>
      <c r="C149" s="10"/>
      <c r="D149" s="10"/>
      <c r="E149" s="72"/>
      <c r="F149" s="10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</row>
    <row r="150" customFormat="false" ht="15.75" hidden="false" customHeight="false" outlineLevel="0" collapsed="false">
      <c r="A150" s="71"/>
      <c r="B150" s="10"/>
      <c r="C150" s="10"/>
      <c r="D150" s="10"/>
      <c r="E150" s="72"/>
      <c r="F150" s="10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</row>
    <row r="151" customFormat="false" ht="15.75" hidden="false" customHeight="false" outlineLevel="0" collapsed="false">
      <c r="A151" s="71"/>
      <c r="B151" s="10"/>
      <c r="C151" s="10"/>
      <c r="D151" s="10"/>
      <c r="E151" s="72"/>
      <c r="F151" s="10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</row>
    <row r="152" customFormat="false" ht="15.75" hidden="false" customHeight="false" outlineLevel="0" collapsed="false">
      <c r="A152" s="71"/>
      <c r="B152" s="10"/>
      <c r="C152" s="10"/>
      <c r="D152" s="10"/>
      <c r="E152" s="72"/>
      <c r="F152" s="10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</row>
    <row r="153" customFormat="false" ht="15.75" hidden="false" customHeight="false" outlineLevel="0" collapsed="false">
      <c r="A153" s="71"/>
      <c r="B153" s="10"/>
      <c r="C153" s="10"/>
      <c r="D153" s="10"/>
      <c r="E153" s="72"/>
      <c r="F153" s="10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</row>
    <row r="154" customFormat="false" ht="15.75" hidden="false" customHeight="false" outlineLevel="0" collapsed="false">
      <c r="A154" s="71"/>
      <c r="B154" s="10"/>
      <c r="C154" s="10"/>
      <c r="D154" s="10"/>
      <c r="E154" s="72"/>
      <c r="F154" s="10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</row>
    <row r="155" customFormat="false" ht="15.75" hidden="false" customHeight="false" outlineLevel="0" collapsed="false">
      <c r="A155" s="71"/>
      <c r="B155" s="10"/>
      <c r="C155" s="10"/>
      <c r="D155" s="10"/>
      <c r="E155" s="72"/>
      <c r="F155" s="10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</row>
    <row r="156" customFormat="false" ht="15.75" hidden="false" customHeight="false" outlineLevel="0" collapsed="false">
      <c r="A156" s="71"/>
      <c r="B156" s="10"/>
      <c r="C156" s="10"/>
      <c r="D156" s="10"/>
      <c r="E156" s="72"/>
      <c r="F156" s="10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</row>
    <row r="157" customFormat="false" ht="15.75" hidden="false" customHeight="false" outlineLevel="0" collapsed="false">
      <c r="A157" s="71"/>
      <c r="B157" s="10"/>
      <c r="C157" s="10"/>
      <c r="D157" s="10"/>
      <c r="E157" s="72"/>
      <c r="F157" s="10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</row>
    <row r="158" customFormat="false" ht="15.75" hidden="false" customHeight="false" outlineLevel="0" collapsed="false">
      <c r="A158" s="71"/>
      <c r="B158" s="10"/>
      <c r="C158" s="10"/>
      <c r="D158" s="10"/>
      <c r="E158" s="72"/>
      <c r="F158" s="10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</row>
    <row r="159" customFormat="false" ht="15.75" hidden="false" customHeight="false" outlineLevel="0" collapsed="false">
      <c r="A159" s="71"/>
      <c r="B159" s="10"/>
      <c r="C159" s="10"/>
      <c r="D159" s="10"/>
      <c r="E159" s="72"/>
      <c r="F159" s="10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</row>
    <row r="160" customFormat="false" ht="15.75" hidden="false" customHeight="false" outlineLevel="0" collapsed="false">
      <c r="A160" s="71"/>
      <c r="B160" s="10"/>
      <c r="C160" s="10"/>
      <c r="D160" s="10"/>
      <c r="E160" s="72"/>
      <c r="F160" s="10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</row>
    <row r="161" customFormat="false" ht="15.75" hidden="false" customHeight="false" outlineLevel="0" collapsed="false">
      <c r="A161" s="71"/>
      <c r="B161" s="10"/>
      <c r="C161" s="10"/>
      <c r="D161" s="10"/>
      <c r="E161" s="72"/>
      <c r="F161" s="10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</row>
    <row r="162" customFormat="false" ht="15.75" hidden="false" customHeight="false" outlineLevel="0" collapsed="false">
      <c r="A162" s="71"/>
      <c r="B162" s="10"/>
      <c r="C162" s="10"/>
      <c r="D162" s="10"/>
      <c r="E162" s="72"/>
      <c r="F162" s="10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</row>
    <row r="163" customFormat="false" ht="15.75" hidden="false" customHeight="false" outlineLevel="0" collapsed="false">
      <c r="A163" s="71"/>
      <c r="B163" s="10"/>
      <c r="C163" s="10"/>
      <c r="D163" s="10"/>
      <c r="E163" s="72"/>
      <c r="F163" s="10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</row>
    <row r="164" customFormat="false" ht="15.75" hidden="false" customHeight="false" outlineLevel="0" collapsed="false">
      <c r="A164" s="71"/>
      <c r="B164" s="10"/>
      <c r="C164" s="10"/>
      <c r="D164" s="10"/>
      <c r="E164" s="72"/>
      <c r="F164" s="10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</row>
    <row r="165" customFormat="false" ht="15.75" hidden="false" customHeight="false" outlineLevel="0" collapsed="false">
      <c r="A165" s="71"/>
      <c r="B165" s="10"/>
      <c r="C165" s="10"/>
      <c r="D165" s="10"/>
      <c r="E165" s="72"/>
      <c r="F165" s="10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</row>
    <row r="166" customFormat="false" ht="15.75" hidden="false" customHeight="false" outlineLevel="0" collapsed="false">
      <c r="A166" s="71"/>
      <c r="B166" s="10"/>
      <c r="C166" s="10"/>
      <c r="D166" s="10"/>
      <c r="E166" s="72"/>
      <c r="F166" s="10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</row>
    <row r="167" customFormat="false" ht="15.75" hidden="false" customHeight="false" outlineLevel="0" collapsed="false">
      <c r="A167" s="71"/>
      <c r="B167" s="10"/>
      <c r="C167" s="10"/>
      <c r="D167" s="10"/>
      <c r="E167" s="72"/>
      <c r="F167" s="10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</row>
    <row r="168" customFormat="false" ht="15.75" hidden="false" customHeight="false" outlineLevel="0" collapsed="false">
      <c r="A168" s="71"/>
      <c r="B168" s="10"/>
      <c r="C168" s="10"/>
      <c r="D168" s="10"/>
      <c r="E168" s="72"/>
      <c r="F168" s="10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</row>
    <row r="169" customFormat="false" ht="15.75" hidden="false" customHeight="false" outlineLevel="0" collapsed="false">
      <c r="A169" s="71"/>
      <c r="B169" s="10"/>
      <c r="C169" s="10"/>
      <c r="D169" s="10"/>
      <c r="E169" s="72"/>
      <c r="F169" s="10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</row>
    <row r="170" customFormat="false" ht="15.75" hidden="false" customHeight="false" outlineLevel="0" collapsed="false">
      <c r="A170" s="71"/>
      <c r="B170" s="10"/>
      <c r="C170" s="10"/>
      <c r="D170" s="10"/>
      <c r="E170" s="72"/>
      <c r="F170" s="10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</row>
    <row r="171" customFormat="false" ht="15.75" hidden="false" customHeight="false" outlineLevel="0" collapsed="false">
      <c r="A171" s="71"/>
      <c r="B171" s="10"/>
      <c r="C171" s="10"/>
      <c r="D171" s="10"/>
      <c r="E171" s="72"/>
      <c r="F171" s="10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</row>
    <row r="172" customFormat="false" ht="15.75" hidden="false" customHeight="false" outlineLevel="0" collapsed="false">
      <c r="A172" s="71"/>
      <c r="B172" s="10"/>
      <c r="C172" s="10"/>
      <c r="D172" s="10"/>
      <c r="E172" s="72"/>
      <c r="F172" s="10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</row>
    <row r="173" customFormat="false" ht="15.75" hidden="false" customHeight="false" outlineLevel="0" collapsed="false">
      <c r="A173" s="71"/>
      <c r="B173" s="10"/>
      <c r="C173" s="10"/>
      <c r="D173" s="10"/>
      <c r="E173" s="72"/>
      <c r="F173" s="10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</row>
    <row r="174" customFormat="false" ht="15.75" hidden="false" customHeight="false" outlineLevel="0" collapsed="false">
      <c r="A174" s="71"/>
      <c r="B174" s="10"/>
      <c r="C174" s="10"/>
      <c r="D174" s="10"/>
      <c r="E174" s="72"/>
      <c r="F174" s="10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</row>
    <row r="175" customFormat="false" ht="15.75" hidden="false" customHeight="false" outlineLevel="0" collapsed="false">
      <c r="A175" s="71"/>
      <c r="B175" s="10"/>
      <c r="C175" s="10"/>
      <c r="D175" s="10"/>
      <c r="E175" s="72"/>
      <c r="F175" s="10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</row>
    <row r="176" customFormat="false" ht="15.75" hidden="false" customHeight="false" outlineLevel="0" collapsed="false">
      <c r="A176" s="71"/>
      <c r="B176" s="10"/>
      <c r="C176" s="10"/>
      <c r="D176" s="10"/>
      <c r="E176" s="72"/>
      <c r="F176" s="10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</row>
    <row r="177" customFormat="false" ht="15.75" hidden="false" customHeight="false" outlineLevel="0" collapsed="false">
      <c r="A177" s="71"/>
      <c r="B177" s="10"/>
      <c r="C177" s="10"/>
      <c r="D177" s="10"/>
      <c r="E177" s="72"/>
      <c r="F177" s="10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</row>
    <row r="178" customFormat="false" ht="15.75" hidden="false" customHeight="false" outlineLevel="0" collapsed="false">
      <c r="A178" s="71"/>
      <c r="B178" s="10"/>
      <c r="C178" s="10"/>
      <c r="D178" s="10"/>
      <c r="E178" s="72"/>
      <c r="F178" s="10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</row>
    <row r="179" customFormat="false" ht="15.75" hidden="false" customHeight="false" outlineLevel="0" collapsed="false">
      <c r="A179" s="71"/>
      <c r="B179" s="10"/>
      <c r="C179" s="10"/>
      <c r="D179" s="10"/>
      <c r="E179" s="72"/>
      <c r="F179" s="10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</row>
    <row r="180" customFormat="false" ht="15.75" hidden="false" customHeight="false" outlineLevel="0" collapsed="false">
      <c r="A180" s="71"/>
      <c r="B180" s="10"/>
      <c r="C180" s="10"/>
      <c r="D180" s="10"/>
      <c r="E180" s="72"/>
      <c r="F180" s="10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</row>
    <row r="181" customFormat="false" ht="15.75" hidden="false" customHeight="false" outlineLevel="0" collapsed="false">
      <c r="A181" s="71"/>
      <c r="B181" s="10"/>
      <c r="C181" s="10"/>
      <c r="D181" s="10"/>
      <c r="E181" s="72"/>
      <c r="F181" s="10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</row>
    <row r="182" customFormat="false" ht="15.75" hidden="false" customHeight="false" outlineLevel="0" collapsed="false">
      <c r="A182" s="71"/>
      <c r="B182" s="10"/>
      <c r="C182" s="10"/>
      <c r="D182" s="10"/>
      <c r="E182" s="72"/>
      <c r="F182" s="10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</row>
    <row r="183" customFormat="false" ht="15.75" hidden="false" customHeight="false" outlineLevel="0" collapsed="false">
      <c r="A183" s="71"/>
      <c r="B183" s="10"/>
      <c r="C183" s="10"/>
      <c r="D183" s="10"/>
      <c r="E183" s="72"/>
      <c r="F183" s="10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</row>
    <row r="184" customFormat="false" ht="15.75" hidden="false" customHeight="false" outlineLevel="0" collapsed="false">
      <c r="A184" s="71"/>
      <c r="B184" s="10"/>
      <c r="C184" s="10"/>
      <c r="D184" s="10"/>
      <c r="E184" s="72"/>
      <c r="F184" s="10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</row>
    <row r="185" customFormat="false" ht="15.75" hidden="false" customHeight="false" outlineLevel="0" collapsed="false">
      <c r="A185" s="71"/>
      <c r="B185" s="10"/>
      <c r="C185" s="10"/>
      <c r="D185" s="10"/>
      <c r="E185" s="72"/>
      <c r="F185" s="10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</row>
    <row r="186" customFormat="false" ht="15.75" hidden="false" customHeight="false" outlineLevel="0" collapsed="false">
      <c r="A186" s="71"/>
      <c r="B186" s="10"/>
      <c r="C186" s="10"/>
      <c r="D186" s="10"/>
      <c r="E186" s="72"/>
      <c r="F186" s="10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</row>
    <row r="187" customFormat="false" ht="15.75" hidden="false" customHeight="false" outlineLevel="0" collapsed="false">
      <c r="A187" s="71"/>
      <c r="B187" s="10"/>
      <c r="C187" s="10"/>
      <c r="D187" s="10"/>
      <c r="E187" s="72"/>
      <c r="F187" s="10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</row>
    <row r="188" customFormat="false" ht="15.75" hidden="false" customHeight="false" outlineLevel="0" collapsed="false">
      <c r="A188" s="71"/>
      <c r="B188" s="10"/>
      <c r="C188" s="10"/>
      <c r="D188" s="10"/>
      <c r="E188" s="72"/>
      <c r="F188" s="10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</row>
    <row r="189" customFormat="false" ht="15.75" hidden="false" customHeight="false" outlineLevel="0" collapsed="false">
      <c r="A189" s="71"/>
      <c r="B189" s="10"/>
      <c r="C189" s="10"/>
      <c r="D189" s="10"/>
      <c r="E189" s="72"/>
      <c r="F189" s="10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</row>
    <row r="190" customFormat="false" ht="15.75" hidden="false" customHeight="false" outlineLevel="0" collapsed="false">
      <c r="A190" s="71"/>
      <c r="B190" s="10"/>
      <c r="C190" s="10"/>
      <c r="D190" s="10"/>
      <c r="E190" s="72"/>
      <c r="F190" s="10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</row>
    <row r="191" customFormat="false" ht="15.75" hidden="false" customHeight="false" outlineLevel="0" collapsed="false">
      <c r="A191" s="71"/>
      <c r="B191" s="10"/>
      <c r="C191" s="10"/>
      <c r="D191" s="10"/>
      <c r="E191" s="72"/>
      <c r="F191" s="10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</row>
    <row r="192" customFormat="false" ht="15.75" hidden="false" customHeight="false" outlineLevel="0" collapsed="false">
      <c r="A192" s="71"/>
      <c r="B192" s="10"/>
      <c r="C192" s="10"/>
      <c r="D192" s="10"/>
      <c r="E192" s="72"/>
      <c r="F192" s="10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</row>
    <row r="193" customFormat="false" ht="15.75" hidden="false" customHeight="false" outlineLevel="0" collapsed="false">
      <c r="A193" s="71"/>
      <c r="B193" s="10"/>
      <c r="C193" s="10"/>
      <c r="D193" s="10"/>
      <c r="E193" s="72"/>
      <c r="F193" s="10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</row>
    <row r="194" customFormat="false" ht="15.75" hidden="false" customHeight="false" outlineLevel="0" collapsed="false">
      <c r="A194" s="71"/>
      <c r="B194" s="10"/>
      <c r="C194" s="10"/>
      <c r="D194" s="10"/>
      <c r="E194" s="72"/>
      <c r="F194" s="10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</row>
    <row r="195" customFormat="false" ht="15.75" hidden="false" customHeight="false" outlineLevel="0" collapsed="false">
      <c r="A195" s="71"/>
      <c r="B195" s="10"/>
      <c r="C195" s="10"/>
      <c r="D195" s="10"/>
      <c r="E195" s="72"/>
      <c r="F195" s="10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</row>
    <row r="196" customFormat="false" ht="15.75" hidden="false" customHeight="false" outlineLevel="0" collapsed="false">
      <c r="A196" s="71"/>
      <c r="B196" s="10"/>
      <c r="C196" s="10"/>
      <c r="D196" s="10"/>
      <c r="E196" s="72"/>
      <c r="F196" s="10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</row>
    <row r="197" customFormat="false" ht="15.75" hidden="false" customHeight="false" outlineLevel="0" collapsed="false">
      <c r="A197" s="71"/>
      <c r="B197" s="10"/>
      <c r="C197" s="10"/>
      <c r="D197" s="10"/>
      <c r="E197" s="72"/>
      <c r="F197" s="10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</row>
    <row r="198" customFormat="false" ht="15.75" hidden="false" customHeight="false" outlineLevel="0" collapsed="false">
      <c r="A198" s="71"/>
      <c r="B198" s="10"/>
      <c r="C198" s="10"/>
      <c r="D198" s="10"/>
      <c r="E198" s="72"/>
      <c r="F198" s="10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</row>
    <row r="199" customFormat="false" ht="15.75" hidden="false" customHeight="false" outlineLevel="0" collapsed="false">
      <c r="A199" s="71"/>
      <c r="B199" s="10"/>
      <c r="C199" s="10"/>
      <c r="D199" s="10"/>
      <c r="E199" s="72"/>
      <c r="F199" s="10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</row>
    <row r="200" customFormat="false" ht="15.75" hidden="false" customHeight="false" outlineLevel="0" collapsed="false">
      <c r="A200" s="71"/>
      <c r="B200" s="10"/>
      <c r="C200" s="10"/>
      <c r="D200" s="10"/>
      <c r="E200" s="72"/>
      <c r="F200" s="10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</row>
    <row r="201" customFormat="false" ht="15.75" hidden="false" customHeight="false" outlineLevel="0" collapsed="false">
      <c r="A201" s="71"/>
      <c r="B201" s="10"/>
      <c r="C201" s="10"/>
      <c r="D201" s="10"/>
      <c r="E201" s="72"/>
      <c r="F201" s="10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</row>
    <row r="202" customFormat="false" ht="15.75" hidden="false" customHeight="false" outlineLevel="0" collapsed="false">
      <c r="A202" s="71"/>
      <c r="B202" s="10"/>
      <c r="C202" s="10"/>
      <c r="D202" s="10"/>
      <c r="E202" s="72"/>
      <c r="F202" s="10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</row>
    <row r="203" customFormat="false" ht="15.75" hidden="false" customHeight="false" outlineLevel="0" collapsed="false">
      <c r="A203" s="71"/>
      <c r="B203" s="10"/>
      <c r="C203" s="10"/>
      <c r="D203" s="10"/>
      <c r="E203" s="72"/>
      <c r="F203" s="10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</row>
    <row r="204" customFormat="false" ht="15.75" hidden="false" customHeight="false" outlineLevel="0" collapsed="false">
      <c r="A204" s="71"/>
      <c r="B204" s="10"/>
      <c r="C204" s="10"/>
      <c r="D204" s="10"/>
      <c r="E204" s="72"/>
      <c r="F204" s="10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</row>
    <row r="205" customFormat="false" ht="15.75" hidden="false" customHeight="false" outlineLevel="0" collapsed="false">
      <c r="A205" s="71"/>
      <c r="B205" s="10"/>
      <c r="C205" s="10"/>
      <c r="D205" s="10"/>
      <c r="E205" s="72"/>
      <c r="F205" s="10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</row>
    <row r="206" customFormat="false" ht="15.75" hidden="false" customHeight="false" outlineLevel="0" collapsed="false">
      <c r="A206" s="71"/>
      <c r="B206" s="10"/>
      <c r="C206" s="10"/>
      <c r="D206" s="10"/>
      <c r="E206" s="72"/>
      <c r="F206" s="10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</row>
    <row r="207" customFormat="false" ht="15.75" hidden="false" customHeight="false" outlineLevel="0" collapsed="false">
      <c r="A207" s="71"/>
      <c r="B207" s="10"/>
      <c r="C207" s="10"/>
      <c r="D207" s="10"/>
      <c r="E207" s="72"/>
      <c r="F207" s="10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</row>
    <row r="208" customFormat="false" ht="15.75" hidden="false" customHeight="false" outlineLevel="0" collapsed="false">
      <c r="A208" s="71"/>
      <c r="B208" s="10"/>
      <c r="C208" s="10"/>
      <c r="D208" s="10"/>
      <c r="E208" s="72"/>
      <c r="F208" s="10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</row>
    <row r="209" customFormat="false" ht="15.75" hidden="false" customHeight="false" outlineLevel="0" collapsed="false">
      <c r="A209" s="71"/>
      <c r="B209" s="10"/>
      <c r="C209" s="10"/>
      <c r="D209" s="10"/>
      <c r="E209" s="72"/>
      <c r="F209" s="10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</row>
    <row r="210" customFormat="false" ht="15.75" hidden="false" customHeight="false" outlineLevel="0" collapsed="false">
      <c r="A210" s="71"/>
      <c r="B210" s="10"/>
      <c r="C210" s="10"/>
      <c r="D210" s="10"/>
      <c r="E210" s="72"/>
      <c r="F210" s="10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</row>
    <row r="211" customFormat="false" ht="15.75" hidden="false" customHeight="false" outlineLevel="0" collapsed="false">
      <c r="A211" s="71"/>
      <c r="B211" s="10"/>
      <c r="C211" s="10"/>
      <c r="D211" s="10"/>
      <c r="E211" s="72"/>
      <c r="F211" s="10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</row>
    <row r="212" customFormat="false" ht="15.75" hidden="false" customHeight="false" outlineLevel="0" collapsed="false">
      <c r="A212" s="71"/>
      <c r="B212" s="10"/>
      <c r="C212" s="10"/>
      <c r="D212" s="10"/>
      <c r="E212" s="72"/>
      <c r="F212" s="10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</row>
    <row r="213" customFormat="false" ht="15.75" hidden="false" customHeight="false" outlineLevel="0" collapsed="false">
      <c r="A213" s="71"/>
      <c r="B213" s="10"/>
      <c r="C213" s="10"/>
      <c r="D213" s="10"/>
      <c r="E213" s="72"/>
      <c r="F213" s="10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</row>
    <row r="214" customFormat="false" ht="15.75" hidden="false" customHeight="false" outlineLevel="0" collapsed="false">
      <c r="A214" s="71"/>
      <c r="B214" s="10"/>
      <c r="C214" s="10"/>
      <c r="D214" s="10"/>
      <c r="E214" s="72"/>
      <c r="F214" s="10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</row>
    <row r="215" customFormat="false" ht="15.75" hidden="false" customHeight="false" outlineLevel="0" collapsed="false">
      <c r="A215" s="71"/>
      <c r="B215" s="10"/>
      <c r="C215" s="10"/>
      <c r="D215" s="10"/>
      <c r="E215" s="72"/>
      <c r="F215" s="10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</row>
    <row r="216" customFormat="false" ht="15.75" hidden="false" customHeight="false" outlineLevel="0" collapsed="false">
      <c r="A216" s="71"/>
      <c r="B216" s="10"/>
      <c r="C216" s="10"/>
      <c r="D216" s="10"/>
      <c r="E216" s="72"/>
      <c r="F216" s="10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</row>
    <row r="217" customFormat="false" ht="15.75" hidden="false" customHeight="false" outlineLevel="0" collapsed="false">
      <c r="A217" s="71"/>
      <c r="B217" s="10"/>
      <c r="C217" s="10"/>
      <c r="D217" s="10"/>
      <c r="E217" s="72"/>
      <c r="F217" s="10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</row>
    <row r="218" customFormat="false" ht="15.75" hidden="false" customHeight="false" outlineLevel="0" collapsed="false">
      <c r="A218" s="71"/>
      <c r="B218" s="10"/>
      <c r="C218" s="10"/>
      <c r="D218" s="10"/>
      <c r="E218" s="72"/>
      <c r="F218" s="10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</row>
    <row r="219" customFormat="false" ht="15.75" hidden="false" customHeight="false" outlineLevel="0" collapsed="false">
      <c r="A219" s="71"/>
      <c r="B219" s="10"/>
      <c r="C219" s="10"/>
      <c r="D219" s="10"/>
      <c r="E219" s="72"/>
      <c r="F219" s="10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</row>
    <row r="220" customFormat="false" ht="15.75" hidden="false" customHeight="false" outlineLevel="0" collapsed="false">
      <c r="A220" s="71"/>
      <c r="B220" s="10"/>
      <c r="C220" s="10"/>
      <c r="D220" s="10"/>
      <c r="E220" s="72"/>
      <c r="F220" s="10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</row>
    <row r="221" customFormat="false" ht="15.75" hidden="false" customHeight="false" outlineLevel="0" collapsed="false">
      <c r="A221" s="71"/>
      <c r="B221" s="10"/>
      <c r="C221" s="10"/>
      <c r="D221" s="10"/>
      <c r="E221" s="72"/>
      <c r="F221" s="10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</row>
    <row r="222" customFormat="false" ht="15.75" hidden="false" customHeight="false" outlineLevel="0" collapsed="false">
      <c r="A222" s="71"/>
      <c r="B222" s="10"/>
      <c r="C222" s="10"/>
      <c r="D222" s="10"/>
      <c r="E222" s="72"/>
      <c r="F222" s="10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</row>
    <row r="223" customFormat="false" ht="15.75" hidden="false" customHeight="false" outlineLevel="0" collapsed="false">
      <c r="A223" s="71"/>
      <c r="B223" s="10"/>
      <c r="C223" s="10"/>
      <c r="D223" s="10"/>
      <c r="E223" s="72"/>
      <c r="F223" s="10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</row>
    <row r="224" customFormat="false" ht="15.75" hidden="false" customHeight="false" outlineLevel="0" collapsed="false">
      <c r="A224" s="71"/>
      <c r="B224" s="10"/>
      <c r="C224" s="10"/>
      <c r="D224" s="10"/>
      <c r="E224" s="72"/>
      <c r="F224" s="10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</row>
    <row r="225" customFormat="false" ht="15.75" hidden="false" customHeight="false" outlineLevel="0" collapsed="false">
      <c r="A225" s="71"/>
      <c r="B225" s="10"/>
      <c r="C225" s="10"/>
      <c r="D225" s="10"/>
      <c r="E225" s="72"/>
      <c r="F225" s="10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</row>
    <row r="226" customFormat="false" ht="15.75" hidden="false" customHeight="false" outlineLevel="0" collapsed="false">
      <c r="A226" s="71"/>
      <c r="B226" s="10"/>
      <c r="C226" s="10"/>
      <c r="D226" s="10"/>
      <c r="E226" s="72"/>
      <c r="F226" s="10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</row>
    <row r="227" customFormat="false" ht="15.75" hidden="false" customHeight="false" outlineLevel="0" collapsed="false">
      <c r="A227" s="71"/>
      <c r="B227" s="10"/>
      <c r="C227" s="10"/>
      <c r="D227" s="10"/>
      <c r="E227" s="72"/>
      <c r="F227" s="10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</row>
    <row r="228" customFormat="false" ht="15.75" hidden="false" customHeight="false" outlineLevel="0" collapsed="false">
      <c r="A228" s="71"/>
      <c r="B228" s="10"/>
      <c r="C228" s="10"/>
      <c r="D228" s="10"/>
      <c r="E228" s="72"/>
      <c r="F228" s="10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</row>
    <row r="229" customFormat="false" ht="15.75" hidden="false" customHeight="false" outlineLevel="0" collapsed="false">
      <c r="A229" s="71"/>
      <c r="B229" s="10"/>
      <c r="C229" s="10"/>
      <c r="D229" s="10"/>
      <c r="E229" s="72"/>
      <c r="F229" s="10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</row>
    <row r="230" customFormat="false" ht="15.75" hidden="false" customHeight="false" outlineLevel="0" collapsed="false">
      <c r="A230" s="71"/>
      <c r="B230" s="10"/>
      <c r="C230" s="10"/>
      <c r="D230" s="10"/>
      <c r="E230" s="72"/>
      <c r="F230" s="10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</row>
    <row r="231" customFormat="false" ht="15.75" hidden="false" customHeight="false" outlineLevel="0" collapsed="false">
      <c r="A231" s="71"/>
      <c r="B231" s="10"/>
      <c r="C231" s="10"/>
      <c r="D231" s="10"/>
      <c r="E231" s="72"/>
      <c r="F231" s="10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</row>
    <row r="232" customFormat="false" ht="15.75" hidden="false" customHeight="false" outlineLevel="0" collapsed="false">
      <c r="A232" s="71"/>
      <c r="B232" s="10"/>
      <c r="C232" s="10"/>
      <c r="D232" s="10"/>
      <c r="E232" s="72"/>
      <c r="F232" s="10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</row>
    <row r="233" customFormat="false" ht="15.75" hidden="false" customHeight="false" outlineLevel="0" collapsed="false">
      <c r="A233" s="71"/>
      <c r="B233" s="10"/>
      <c r="C233" s="10"/>
      <c r="D233" s="10"/>
      <c r="E233" s="72"/>
      <c r="F233" s="10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</row>
    <row r="234" customFormat="false" ht="15.75" hidden="false" customHeight="false" outlineLevel="0" collapsed="false">
      <c r="A234" s="71"/>
      <c r="B234" s="10"/>
      <c r="C234" s="10"/>
      <c r="D234" s="10"/>
      <c r="E234" s="72"/>
      <c r="F234" s="10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</row>
    <row r="235" customFormat="false" ht="15.75" hidden="false" customHeight="false" outlineLevel="0" collapsed="false">
      <c r="A235" s="71"/>
      <c r="B235" s="10"/>
      <c r="C235" s="10"/>
      <c r="D235" s="10"/>
      <c r="E235" s="72"/>
      <c r="F235" s="10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</row>
    <row r="236" customFormat="false" ht="15.75" hidden="false" customHeight="false" outlineLevel="0" collapsed="false">
      <c r="A236" s="71"/>
      <c r="B236" s="10"/>
      <c r="C236" s="10"/>
      <c r="D236" s="10"/>
      <c r="E236" s="72"/>
      <c r="F236" s="10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</row>
    <row r="237" customFormat="false" ht="15.75" hidden="false" customHeight="false" outlineLevel="0" collapsed="false">
      <c r="A237" s="71"/>
      <c r="B237" s="10"/>
      <c r="C237" s="10"/>
      <c r="D237" s="10"/>
      <c r="E237" s="72"/>
      <c r="F237" s="10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</row>
    <row r="238" customFormat="false" ht="15.75" hidden="false" customHeight="false" outlineLevel="0" collapsed="false">
      <c r="A238" s="71"/>
      <c r="B238" s="10"/>
      <c r="C238" s="10"/>
      <c r="D238" s="10"/>
      <c r="E238" s="72"/>
      <c r="F238" s="10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</row>
    <row r="239" customFormat="false" ht="15.75" hidden="false" customHeight="false" outlineLevel="0" collapsed="false">
      <c r="A239" s="71"/>
      <c r="B239" s="10"/>
      <c r="C239" s="10"/>
      <c r="D239" s="10"/>
      <c r="E239" s="72"/>
      <c r="F239" s="10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</row>
    <row r="240" customFormat="false" ht="15.75" hidden="false" customHeight="false" outlineLevel="0" collapsed="false">
      <c r="A240" s="71"/>
      <c r="B240" s="10"/>
      <c r="C240" s="10"/>
      <c r="D240" s="10"/>
      <c r="E240" s="72"/>
      <c r="F240" s="10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</row>
    <row r="241" customFormat="false" ht="15.75" hidden="false" customHeight="false" outlineLevel="0" collapsed="false">
      <c r="A241" s="71"/>
      <c r="B241" s="10"/>
      <c r="C241" s="10"/>
      <c r="D241" s="10"/>
      <c r="E241" s="72"/>
      <c r="F241" s="10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</row>
    <row r="242" customFormat="false" ht="15.75" hidden="false" customHeight="false" outlineLevel="0" collapsed="false">
      <c r="A242" s="71"/>
      <c r="B242" s="10"/>
      <c r="C242" s="10"/>
      <c r="D242" s="10"/>
      <c r="E242" s="72"/>
      <c r="F242" s="10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</row>
    <row r="243" customFormat="false" ht="15.75" hidden="false" customHeight="false" outlineLevel="0" collapsed="false">
      <c r="A243" s="71"/>
      <c r="B243" s="10"/>
      <c r="C243" s="10"/>
      <c r="D243" s="10"/>
      <c r="E243" s="72"/>
      <c r="F243" s="10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</row>
    <row r="244" customFormat="false" ht="15.75" hidden="false" customHeight="false" outlineLevel="0" collapsed="false">
      <c r="A244" s="71"/>
      <c r="B244" s="10"/>
      <c r="C244" s="10"/>
      <c r="D244" s="10"/>
      <c r="E244" s="72"/>
      <c r="F244" s="10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</row>
    <row r="245" customFormat="false" ht="15.75" hidden="false" customHeight="false" outlineLevel="0" collapsed="false">
      <c r="A245" s="71"/>
      <c r="B245" s="10"/>
      <c r="C245" s="10"/>
      <c r="D245" s="10"/>
      <c r="E245" s="72"/>
      <c r="F245" s="10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</row>
    <row r="246" customFormat="false" ht="15.75" hidden="false" customHeight="false" outlineLevel="0" collapsed="false">
      <c r="A246" s="71"/>
      <c r="B246" s="10"/>
      <c r="C246" s="10"/>
      <c r="D246" s="10"/>
      <c r="E246" s="72"/>
      <c r="F246" s="10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</row>
    <row r="247" customFormat="false" ht="15.75" hidden="false" customHeight="false" outlineLevel="0" collapsed="false">
      <c r="A247" s="71"/>
      <c r="B247" s="10"/>
      <c r="C247" s="10"/>
      <c r="D247" s="10"/>
      <c r="E247" s="72"/>
      <c r="F247" s="10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</row>
    <row r="248" customFormat="false" ht="15.75" hidden="false" customHeight="false" outlineLevel="0" collapsed="false">
      <c r="A248" s="71"/>
      <c r="B248" s="10"/>
      <c r="C248" s="10"/>
      <c r="D248" s="10"/>
      <c r="E248" s="72"/>
      <c r="F248" s="10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</row>
    <row r="249" customFormat="false" ht="15.75" hidden="false" customHeight="false" outlineLevel="0" collapsed="false">
      <c r="A249" s="71"/>
      <c r="B249" s="10"/>
      <c r="C249" s="10"/>
      <c r="D249" s="10"/>
      <c r="E249" s="72"/>
      <c r="F249" s="10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</row>
    <row r="250" customFormat="false" ht="15.75" hidden="false" customHeight="false" outlineLevel="0" collapsed="false">
      <c r="A250" s="71"/>
      <c r="B250" s="10"/>
      <c r="C250" s="10"/>
      <c r="D250" s="10"/>
      <c r="E250" s="72"/>
      <c r="F250" s="10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</row>
    <row r="251" customFormat="false" ht="15.75" hidden="false" customHeight="false" outlineLevel="0" collapsed="false">
      <c r="A251" s="71"/>
      <c r="B251" s="10"/>
      <c r="C251" s="10"/>
      <c r="D251" s="10"/>
      <c r="E251" s="72"/>
      <c r="F251" s="10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</row>
    <row r="252" customFormat="false" ht="15.75" hidden="false" customHeight="false" outlineLevel="0" collapsed="false">
      <c r="A252" s="71"/>
      <c r="B252" s="10"/>
      <c r="C252" s="10"/>
      <c r="D252" s="10"/>
      <c r="E252" s="72"/>
      <c r="F252" s="10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</row>
    <row r="253" customFormat="false" ht="15.75" hidden="false" customHeight="false" outlineLevel="0" collapsed="false">
      <c r="A253" s="71"/>
      <c r="B253" s="10"/>
      <c r="C253" s="10"/>
      <c r="D253" s="10"/>
      <c r="E253" s="72"/>
      <c r="F253" s="10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</row>
    <row r="254" customFormat="false" ht="15.75" hidden="false" customHeight="false" outlineLevel="0" collapsed="false">
      <c r="A254" s="71"/>
      <c r="B254" s="10"/>
      <c r="C254" s="10"/>
      <c r="D254" s="10"/>
      <c r="E254" s="72"/>
      <c r="F254" s="10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</row>
    <row r="255" customFormat="false" ht="15.75" hidden="false" customHeight="false" outlineLevel="0" collapsed="false">
      <c r="A255" s="71"/>
      <c r="B255" s="10"/>
      <c r="C255" s="10"/>
      <c r="D255" s="10"/>
      <c r="E255" s="72"/>
      <c r="F255" s="10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</row>
    <row r="256" customFormat="false" ht="15.75" hidden="false" customHeight="false" outlineLevel="0" collapsed="false">
      <c r="A256" s="71"/>
      <c r="B256" s="10"/>
      <c r="C256" s="10"/>
      <c r="D256" s="10"/>
      <c r="E256" s="72"/>
      <c r="F256" s="10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</row>
    <row r="257" customFormat="false" ht="15.75" hidden="false" customHeight="false" outlineLevel="0" collapsed="false">
      <c r="A257" s="71"/>
      <c r="B257" s="10"/>
      <c r="C257" s="10"/>
      <c r="D257" s="10"/>
      <c r="E257" s="72"/>
      <c r="F257" s="10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</row>
    <row r="258" customFormat="false" ht="15.75" hidden="false" customHeight="false" outlineLevel="0" collapsed="false">
      <c r="A258" s="71"/>
      <c r="B258" s="10"/>
      <c r="C258" s="10"/>
      <c r="D258" s="10"/>
      <c r="E258" s="72"/>
      <c r="F258" s="10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</row>
    <row r="259" customFormat="false" ht="15.75" hidden="false" customHeight="false" outlineLevel="0" collapsed="false">
      <c r="A259" s="71"/>
      <c r="B259" s="10"/>
      <c r="C259" s="10"/>
      <c r="D259" s="10"/>
      <c r="E259" s="72"/>
      <c r="F259" s="10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</row>
    <row r="260" customFormat="false" ht="15.75" hidden="false" customHeight="false" outlineLevel="0" collapsed="false">
      <c r="A260" s="71"/>
      <c r="B260" s="10"/>
      <c r="C260" s="10"/>
      <c r="D260" s="10"/>
      <c r="E260" s="72"/>
      <c r="F260" s="10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</row>
    <row r="261" customFormat="false" ht="15.75" hidden="false" customHeight="false" outlineLevel="0" collapsed="false">
      <c r="A261" s="71"/>
      <c r="B261" s="10"/>
      <c r="C261" s="10"/>
      <c r="D261" s="10"/>
      <c r="E261" s="72"/>
      <c r="F261" s="10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</row>
    <row r="262" customFormat="false" ht="15.75" hidden="false" customHeight="false" outlineLevel="0" collapsed="false">
      <c r="A262" s="71"/>
      <c r="B262" s="10"/>
      <c r="C262" s="10"/>
      <c r="D262" s="10"/>
      <c r="E262" s="72"/>
      <c r="F262" s="10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</row>
    <row r="263" customFormat="false" ht="15.75" hidden="false" customHeight="false" outlineLevel="0" collapsed="false">
      <c r="A263" s="71"/>
      <c r="B263" s="10"/>
      <c r="C263" s="10"/>
      <c r="D263" s="10"/>
      <c r="E263" s="72"/>
      <c r="F263" s="10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</row>
    <row r="264" customFormat="false" ht="15.75" hidden="false" customHeight="false" outlineLevel="0" collapsed="false">
      <c r="A264" s="71"/>
      <c r="B264" s="10"/>
      <c r="C264" s="10"/>
      <c r="D264" s="10"/>
      <c r="E264" s="72"/>
      <c r="F264" s="10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</row>
    <row r="265" customFormat="false" ht="15.75" hidden="false" customHeight="false" outlineLevel="0" collapsed="false">
      <c r="A265" s="71"/>
      <c r="B265" s="10"/>
      <c r="C265" s="10"/>
      <c r="D265" s="10"/>
      <c r="E265" s="72"/>
      <c r="F265" s="10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</row>
    <row r="266" customFormat="false" ht="15.75" hidden="false" customHeight="false" outlineLevel="0" collapsed="false">
      <c r="A266" s="71"/>
      <c r="B266" s="10"/>
      <c r="C266" s="10"/>
      <c r="D266" s="10"/>
      <c r="E266" s="72"/>
      <c r="F266" s="10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</row>
    <row r="267" customFormat="false" ht="15.75" hidden="false" customHeight="false" outlineLevel="0" collapsed="false">
      <c r="A267" s="71"/>
      <c r="B267" s="10"/>
      <c r="C267" s="10"/>
      <c r="D267" s="10"/>
      <c r="E267" s="72"/>
      <c r="F267" s="10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</row>
    <row r="268" customFormat="false" ht="15.75" hidden="false" customHeight="false" outlineLevel="0" collapsed="false">
      <c r="A268" s="71"/>
      <c r="B268" s="10"/>
      <c r="C268" s="10"/>
      <c r="D268" s="10"/>
      <c r="E268" s="72"/>
      <c r="F268" s="10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</row>
    <row r="269" customFormat="false" ht="15.75" hidden="false" customHeight="false" outlineLevel="0" collapsed="false">
      <c r="A269" s="71"/>
      <c r="B269" s="10"/>
      <c r="C269" s="10"/>
      <c r="D269" s="10"/>
      <c r="E269" s="72"/>
      <c r="F269" s="10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</row>
    <row r="270" customFormat="false" ht="15.75" hidden="false" customHeight="false" outlineLevel="0" collapsed="false">
      <c r="A270" s="71"/>
      <c r="B270" s="10"/>
      <c r="C270" s="10"/>
      <c r="D270" s="10"/>
      <c r="E270" s="72"/>
      <c r="F270" s="10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903472222222222" bottom="0.551388888888889" header="0.315277777777778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&amp;L&amp;14Accordo per la Coesione Governo - Regione del Veneto&amp;C&amp;14Allegato B2 - Elenco interventi proposti a finanziamento con FSC 2021-2027 - Piano finanziario per singolo intervento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Company>Regione del Veneto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2023-10-27T10:39:37Z</dcterms:created>
  <dc:creator>Lorena Crestani</dc:creator>
  <dc:description/>
  <dc:language>it-IT</dc:language>
  <cp:lastModifiedBy/>
  <cp:lastPrinted>2024-11-28T09:29:43Z</cp:lastPrinted>
  <dcterms:modified xsi:type="dcterms:W3CDTF">2025-01-15T22:52:42Z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