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1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ernoit-my.sharepoint.com/personal/c_chiliberti_governo_it/Documents/Desktop/COTIV/2024_11_20 alegati post cotiv/"/>
    </mc:Choice>
  </mc:AlternateContent>
  <xr:revisionPtr revIDLastSave="1" documentId="8_{E70AF8A9-54F5-482D-A480-E85C29ED7427}" xr6:coauthVersionLast="47" xr6:coauthVersionMax="47" xr10:uidLastSave="{EE11EC3E-14DC-4E26-ADFA-7020871CEA9D}"/>
  <bookViews>
    <workbookView xWindow="-120" yWindow="-120" windowWidth="29040" windowHeight="15720" firstSheet="4" xr2:uid="{00000000-000D-0000-FFFF-FFFF00000000}"/>
  </bookViews>
  <sheets>
    <sheet name="Tav.art.3" sheetId="7" r:id="rId1"/>
    <sheet name="Allegato A1" sheetId="1" r:id="rId2"/>
    <sheet name="Allegato A2" sheetId="2" r:id="rId3"/>
    <sheet name="Allegato B1" sheetId="3" r:id="rId4"/>
    <sheet name="Allegato B2" sheetId="6" r:id="rId5"/>
  </sheets>
  <externalReferences>
    <externalReference r:id="rId6"/>
    <externalReference r:id="rId7"/>
  </externalReferences>
  <definedNames>
    <definedName name="_xlnm._FilterDatabase" localSheetId="1" hidden="1">'Allegato A1'!$A$3:$R$96</definedName>
    <definedName name="_xlnm._FilterDatabase" localSheetId="2" hidden="1">'Allegato A2'!$A$2:$E$35</definedName>
    <definedName name="_xlnm._FilterDatabase" localSheetId="4" hidden="1">'Allegato B2'!$A$1:$O$107</definedName>
    <definedName name="_xlnm.Print_Area" localSheetId="1">'Allegato A1'!$A$2:$P$90</definedName>
    <definedName name="ID" localSheetId="1">'[1]Anagrafica Enti'!$A$2:$A$16</definedName>
    <definedName name="liguria">[2]Elenco!$A$2:$A$87</definedName>
    <definedName name="_xlnm.Print_Titles" localSheetId="1">'Allegato A1'!$2:$2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7" l="1"/>
  <c r="I9" i="7"/>
  <c r="J8" i="7"/>
  <c r="K8" i="7"/>
  <c r="J10" i="7"/>
  <c r="I11" i="7"/>
  <c r="J11" i="7"/>
  <c r="N106" i="6" l="1"/>
  <c r="M106" i="6"/>
  <c r="L106" i="6"/>
  <c r="K106" i="6"/>
  <c r="J106" i="6"/>
  <c r="I106" i="6"/>
  <c r="H106" i="6"/>
  <c r="G106" i="6"/>
  <c r="F106" i="6"/>
  <c r="E106" i="6"/>
  <c r="D106" i="6"/>
  <c r="N103" i="6"/>
  <c r="M103" i="6"/>
  <c r="L103" i="6"/>
  <c r="K103" i="6"/>
  <c r="J103" i="6"/>
  <c r="I103" i="6"/>
  <c r="H103" i="6"/>
  <c r="G103" i="6"/>
  <c r="F103" i="6"/>
  <c r="E103" i="6"/>
  <c r="D103" i="6"/>
  <c r="N100" i="6"/>
  <c r="M100" i="6"/>
  <c r="L100" i="6"/>
  <c r="K100" i="6"/>
  <c r="J100" i="6"/>
  <c r="I100" i="6"/>
  <c r="H100" i="6"/>
  <c r="G100" i="6"/>
  <c r="F100" i="6"/>
  <c r="E100" i="6"/>
  <c r="D100" i="6"/>
  <c r="N97" i="6"/>
  <c r="M97" i="6"/>
  <c r="L97" i="6"/>
  <c r="K97" i="6"/>
  <c r="J97" i="6"/>
  <c r="I97" i="6"/>
  <c r="H97" i="6"/>
  <c r="G97" i="6"/>
  <c r="F97" i="6"/>
  <c r="E97" i="6"/>
  <c r="D97" i="6"/>
  <c r="N95" i="6"/>
  <c r="M95" i="6"/>
  <c r="L95" i="6"/>
  <c r="K95" i="6"/>
  <c r="J95" i="6"/>
  <c r="I95" i="6"/>
  <c r="H95" i="6"/>
  <c r="G95" i="6"/>
  <c r="F95" i="6"/>
  <c r="E95" i="6"/>
  <c r="D95" i="6"/>
  <c r="N92" i="6"/>
  <c r="M92" i="6"/>
  <c r="L92" i="6"/>
  <c r="K92" i="6"/>
  <c r="J92" i="6"/>
  <c r="I92" i="6"/>
  <c r="H92" i="6"/>
  <c r="G92" i="6"/>
  <c r="F92" i="6"/>
  <c r="E92" i="6"/>
  <c r="D92" i="6"/>
  <c r="N86" i="6"/>
  <c r="M86" i="6"/>
  <c r="L86" i="6"/>
  <c r="K86" i="6"/>
  <c r="J86" i="6"/>
  <c r="I86" i="6"/>
  <c r="H86" i="6"/>
  <c r="G86" i="6"/>
  <c r="F86" i="6"/>
  <c r="E86" i="6"/>
  <c r="D86" i="6"/>
  <c r="N54" i="6"/>
  <c r="M54" i="6"/>
  <c r="L54" i="6"/>
  <c r="K54" i="6"/>
  <c r="J54" i="6"/>
  <c r="I54" i="6"/>
  <c r="H54" i="6"/>
  <c r="G54" i="6"/>
  <c r="F54" i="6"/>
  <c r="E54" i="6"/>
  <c r="D54" i="6"/>
  <c r="N51" i="6"/>
  <c r="M51" i="6"/>
  <c r="L51" i="6"/>
  <c r="K51" i="6"/>
  <c r="J51" i="6"/>
  <c r="I51" i="6"/>
  <c r="H51" i="6"/>
  <c r="G51" i="6"/>
  <c r="F51" i="6"/>
  <c r="E51" i="6"/>
  <c r="D51" i="6"/>
  <c r="N48" i="6"/>
  <c r="M48" i="6"/>
  <c r="L48" i="6"/>
  <c r="K48" i="6"/>
  <c r="J48" i="6"/>
  <c r="I48" i="6"/>
  <c r="H48" i="6"/>
  <c r="G48" i="6"/>
  <c r="F48" i="6"/>
  <c r="E48" i="6"/>
  <c r="D48" i="6"/>
  <c r="N40" i="6"/>
  <c r="M40" i="6"/>
  <c r="L40" i="6"/>
  <c r="K40" i="6"/>
  <c r="J40" i="6"/>
  <c r="I40" i="6"/>
  <c r="H40" i="6"/>
  <c r="G40" i="6"/>
  <c r="F40" i="6"/>
  <c r="E40" i="6"/>
  <c r="D40" i="6"/>
  <c r="N4" i="6"/>
  <c r="M4" i="6"/>
  <c r="L4" i="6"/>
  <c r="K4" i="6"/>
  <c r="J4" i="6"/>
  <c r="I4" i="6"/>
  <c r="H4" i="6"/>
  <c r="G4" i="6"/>
  <c r="F4" i="6"/>
  <c r="E4" i="6"/>
  <c r="D4" i="6"/>
  <c r="G49" i="6" l="1"/>
  <c r="K49" i="6"/>
  <c r="F87" i="6"/>
  <c r="J87" i="6"/>
  <c r="N87" i="6"/>
  <c r="D49" i="6"/>
  <c r="H49" i="6"/>
  <c r="L49" i="6"/>
  <c r="D87" i="6"/>
  <c r="L87" i="6"/>
  <c r="G87" i="6"/>
  <c r="G107" i="6" s="1"/>
  <c r="K87" i="6"/>
  <c r="K107" i="6" s="1"/>
  <c r="E49" i="6"/>
  <c r="I49" i="6"/>
  <c r="M49" i="6"/>
  <c r="H87" i="6"/>
  <c r="E87" i="6"/>
  <c r="I87" i="6"/>
  <c r="M87" i="6"/>
  <c r="F49" i="6"/>
  <c r="F107" i="6" s="1"/>
  <c r="J49" i="6"/>
  <c r="N49" i="6"/>
  <c r="N107" i="6" s="1"/>
  <c r="L107" i="6" l="1"/>
  <c r="J107" i="6"/>
  <c r="D107" i="6"/>
  <c r="M107" i="6"/>
  <c r="I107" i="6"/>
  <c r="E107" i="6"/>
  <c r="H107" i="6"/>
  <c r="J95" i="1"/>
  <c r="I95" i="1"/>
  <c r="G95" i="1"/>
  <c r="H52" i="1"/>
  <c r="H95" i="1" s="1"/>
  <c r="Q16" i="7" l="1"/>
  <c r="P16" i="7"/>
  <c r="O16" i="7"/>
  <c r="D15" i="7"/>
  <c r="D14" i="7"/>
  <c r="N13" i="7"/>
  <c r="G13" i="7"/>
  <c r="F13" i="7"/>
  <c r="E13" i="7"/>
  <c r="L12" i="7"/>
  <c r="D12" i="7"/>
  <c r="D11" i="7"/>
  <c r="I10" i="7"/>
  <c r="C10" i="7"/>
  <c r="H9" i="7"/>
  <c r="H13" i="7" s="1"/>
  <c r="D9" i="7"/>
  <c r="K13" i="7"/>
  <c r="I8" i="7"/>
  <c r="B13" i="7"/>
  <c r="L7" i="7"/>
  <c r="D7" i="7"/>
  <c r="I6" i="7"/>
  <c r="L6" i="7" s="1"/>
  <c r="D6" i="7"/>
  <c r="L5" i="7"/>
  <c r="D5" i="7"/>
  <c r="L11" i="7" l="1"/>
  <c r="M11" i="7"/>
  <c r="M6" i="7"/>
  <c r="M7" i="7"/>
  <c r="L8" i="7"/>
  <c r="C13" i="7"/>
  <c r="C16" i="7" s="1"/>
  <c r="I13" i="7"/>
  <c r="M12" i="7"/>
  <c r="D10" i="7"/>
  <c r="M5" i="7"/>
  <c r="L10" i="7"/>
  <c r="B16" i="7"/>
  <c r="L9" i="7"/>
  <c r="J13" i="7"/>
  <c r="D8" i="7"/>
  <c r="K4" i="3"/>
  <c r="D13" i="7" l="1"/>
  <c r="D16" i="7" s="1"/>
  <c r="L13" i="7"/>
  <c r="M8" i="7"/>
  <c r="M10" i="7"/>
  <c r="M13" i="7" l="1"/>
  <c r="E35" i="2"/>
</calcChain>
</file>

<file path=xl/sharedStrings.xml><?xml version="1.0" encoding="utf-8"?>
<sst xmlns="http://schemas.openxmlformats.org/spreadsheetml/2006/main" count="1643" uniqueCount="637">
  <si>
    <t>AMBITI DI INTERVENTO</t>
  </si>
  <si>
    <t>Assegnazione FSC 21-27</t>
  </si>
  <si>
    <t>Cofinanziamenti</t>
  </si>
  <si>
    <t>Ammontare complessivo investimenti</t>
  </si>
  <si>
    <t>Numero interventi/linee di azione</t>
  </si>
  <si>
    <t>Altre assegnazioni</t>
  </si>
  <si>
    <t>Risorse FSC 
21-27 
(ass. ordinaria)</t>
  </si>
  <si>
    <t>(1) Risorse FSC 
21-27 (Anticipazione)</t>
  </si>
  <si>
    <t>Totale Assegnazione
FSC 21-27</t>
  </si>
  <si>
    <t>PR FESR FSE 21-27</t>
  </si>
  <si>
    <t>PN FESR FSE 21-27</t>
  </si>
  <si>
    <t>PNRR</t>
  </si>
  <si>
    <t>Altre Risorse Ordinarie Regionali e Locali</t>
  </si>
  <si>
    <t>Altre Risorse Ordinarie Nazionali</t>
  </si>
  <si>
    <t>Privati</t>
  </si>
  <si>
    <t>Totale Co-finanziamento con altre risorse</t>
  </si>
  <si>
    <t>FSC 14-20
(economie)
(D)</t>
  </si>
  <si>
    <t>FdR Legge 183/87 (POC)
(E)</t>
  </si>
  <si>
    <t>2014-2020</t>
  </si>
  <si>
    <t>2021-2027</t>
  </si>
  <si>
    <t>Digitalizzazione</t>
  </si>
  <si>
    <t>Ambiente e risorse naturali</t>
  </si>
  <si>
    <t>Cultura</t>
  </si>
  <si>
    <t>Trasporti e mobilità</t>
  </si>
  <si>
    <t>Riqualificazione urbana</t>
  </si>
  <si>
    <t>Sociale e salute</t>
  </si>
  <si>
    <t>Istruzione e formazione</t>
  </si>
  <si>
    <t>Capacità amministrativa</t>
  </si>
  <si>
    <t xml:space="preserve">Totale Ambiti di Intervento </t>
  </si>
  <si>
    <t>Cofinanziamento PR (ove applicabile)</t>
  </si>
  <si>
    <t>Completamenti overbooking</t>
  </si>
  <si>
    <t>Totale Assegnazione FSC 21-27</t>
  </si>
  <si>
    <t>(1) Risorse già assegnate: anticipazioni disposte con delibere CIPESS; assegnate con provvedimenti di legge; ecc.  - Include anche le risorse definanziate ex Delibera 16/2023 e riprogrammate</t>
  </si>
  <si>
    <t>Accordo per la Coesione Governo - Regione Liguria
Allegato A1 Programma di interventi e linee di azione con cronoprogramma procedurale (valori in euro)</t>
  </si>
  <si>
    <t>ID</t>
  </si>
  <si>
    <t>AMMINISTRAZIONE</t>
  </si>
  <si>
    <t>AMBITO TEMATICO</t>
  </si>
  <si>
    <t>LINEA DI INTERVENTO</t>
  </si>
  <si>
    <t>CUP</t>
  </si>
  <si>
    <t>TITOLO</t>
  </si>
  <si>
    <t xml:space="preserve">COSTO TOTALE </t>
  </si>
  <si>
    <t>IMPORTO RICHIESTO FSC 21-27</t>
  </si>
  <si>
    <t>FDR LEGGE 183/87</t>
  </si>
  <si>
    <t>COFINANZIAMENTO CON ALTRE RISORSE</t>
  </si>
  <si>
    <t>PROGRAMMAZIONE</t>
  </si>
  <si>
    <t>PROGETTAZIONE</t>
  </si>
  <si>
    <t>ESECUZIONE</t>
  </si>
  <si>
    <t>PREVISIONE INIZIO</t>
  </si>
  <si>
    <t>PREVISIONE FINE</t>
  </si>
  <si>
    <t>FSCRI_RI_373</t>
  </si>
  <si>
    <t xml:space="preserve">REGIONE LIGURIA </t>
  </si>
  <si>
    <t>DIGITALIZZAZIONE</t>
  </si>
  <si>
    <t>CONNETTIVITÀ DIGITALE</t>
  </si>
  <si>
    <t>G36F23000110001</t>
  </si>
  <si>
    <t>RETE GEOGRAFICA LIGURE (RG-LNET)</t>
  </si>
  <si>
    <t/>
  </si>
  <si>
    <t>2_SEMESTRE_2023</t>
  </si>
  <si>
    <t>1_SEMESTRE_2024</t>
  </si>
  <si>
    <t>1_SEMESTRE_2025</t>
  </si>
  <si>
    <t>2_SEMESTRE_2024</t>
  </si>
  <si>
    <t>2_SEMESTRE_2027</t>
  </si>
  <si>
    <t>FSCRI_RI_374</t>
  </si>
  <si>
    <t>REGIONE LIGURIA</t>
  </si>
  <si>
    <t>TECNOLOGIE E SERVIZI DIGITALI</t>
  </si>
  <si>
    <t>G36G23000080001</t>
  </si>
  <si>
    <t>RE-FACTORING DEL SISTEMA INFORMATIVO REGIONALE</t>
  </si>
  <si>
    <t>1_SEMESTRE_2026</t>
  </si>
  <si>
    <t>2_SEMESTRE_2026</t>
  </si>
  <si>
    <t>1_SEMESTRE_2028</t>
  </si>
  <si>
    <t>FSCRI_RI_358</t>
  </si>
  <si>
    <t>COMMISSARIO DI GOVERNO PER IL CONTRASTO DEL DISSESTO IDROGEOLOGICO NELLA REGIONE LIGURIA</t>
  </si>
  <si>
    <t>AMBIENTE E RISORSE NATURALI</t>
  </si>
  <si>
    <t>RISCHI E ADATTAMENTO CLIMATICO</t>
  </si>
  <si>
    <t>J37B15000490001</t>
  </si>
  <si>
    <t>REALIZZAZIONE CANALE SCOLMATORE DEL TORRENTE BISAGNO IN COMUNE DI GENOVA</t>
  </si>
  <si>
    <t>ND</t>
  </si>
  <si>
    <t>1_SEMESTRE_2023</t>
  </si>
  <si>
    <t>FSCRI_RI_364</t>
  </si>
  <si>
    <t>CITTÀ METROPOLITANA DI GENOVA</t>
  </si>
  <si>
    <t>D15C03000000011</t>
  </si>
  <si>
    <t>INTERVENTI DI MITIGAZIONE DEL RISCHIO IDRAULICO DEL BACINO DEL FIUME ENTELLA. I LOTTO</t>
  </si>
  <si>
    <t>2_SEMESTRE_2025</t>
  </si>
  <si>
    <t>FSCRI_RI_259</t>
  </si>
  <si>
    <t>COMUNE DI IMPERIA</t>
  </si>
  <si>
    <t>CULTURA</t>
  </si>
  <si>
    <t>PATRIMONIO E PAESAGGIO</t>
  </si>
  <si>
    <t>D51G23000060006</t>
  </si>
  <si>
    <t>INTERVENTI DI COMPLETAMENTO E RIQUALIFICAZIONE DEL TEATRO CAVOUR IN IMPERIA</t>
  </si>
  <si>
    <t>1_SEMESTRE 2024</t>
  </si>
  <si>
    <t>2_SEMESTRE 2025</t>
  </si>
  <si>
    <t>FSCRI_RI_262</t>
  </si>
  <si>
    <t>COMUNE DI GENOVA</t>
  </si>
  <si>
    <t>B34B23000040009</t>
  </si>
  <si>
    <t>RIQUALIFICAZIONE DEI TEATRI DI S. AGOSTINO IN GENOVA</t>
  </si>
  <si>
    <t>FSCRI_RI_357</t>
  </si>
  <si>
    <t>COMUNE DI FINALE LIGURE</t>
  </si>
  <si>
    <t>C59F23000040001</t>
  </si>
  <si>
    <t>COMPLETAMENTO DEL RESTAURO E RISANAMENTO CONSERVATIVO DEL TEATRO CAMILLO SIVORI IN FINALE LIGURE</t>
  </si>
  <si>
    <t>FSCRI_RI_265</t>
  </si>
  <si>
    <t>COMUNE DI ARCOLA</t>
  </si>
  <si>
    <t>TRASPORTI E MOBILITÀ</t>
  </si>
  <si>
    <t>TRASPORTO STRADALE</t>
  </si>
  <si>
    <t>I97H21001370002</t>
  </si>
  <si>
    <t>MANUTENZIONE STRAORDINARIA E MESSA IN SICUREZZA MEDIANTE ASFALTATURA DI VIA XXV APRILE E VIA GIOVATO</t>
  </si>
  <si>
    <t>FSCRI_RI_267</t>
  </si>
  <si>
    <t>COMUNE DI CARRODANO</t>
  </si>
  <si>
    <t>F85F23000000006</t>
  </si>
  <si>
    <t>LAVORI DI MANUTENZIONE STRAORDINARIA E MESSA IN SICUREZZA STRADA COMUNALE MATTARANA - CARRODANO SUP.</t>
  </si>
  <si>
    <t>FSCRI_RI_268</t>
  </si>
  <si>
    <t>PROVINCIA DI IMPERIA</t>
  </si>
  <si>
    <t>I77H23000020002</t>
  </si>
  <si>
    <t>INTEGRAZIONE PROT CADUTA MASSI DALLA SCARPATA A MONTE AL KM 3+700 DELLA SP 68 DI ROCCHETTA NERVINA</t>
  </si>
  <si>
    <t>FSCRI_RI_271</t>
  </si>
  <si>
    <t>I95F23000010002</t>
  </si>
  <si>
    <t>RIPRISTINO DELLA TRANSITABILITÀ TRA IL KM 15 + 700 ED IL KM 31 + 500 DELLA SP 69</t>
  </si>
  <si>
    <t>FSCRI_RI_273</t>
  </si>
  <si>
    <t>COMUNE DI FRAMURA</t>
  </si>
  <si>
    <t>H37H22000050006</t>
  </si>
  <si>
    <t>INTERVENTI DI SISTEMAZIONE DEL TORR CASTAGNOLA - VIAB. IN SPONDA SX PONTE - LOTTO 2</t>
  </si>
  <si>
    <t>FSCRI_RI_274</t>
  </si>
  <si>
    <t>COMUNE DI VALLEBONA</t>
  </si>
  <si>
    <t>J97H23000000006</t>
  </si>
  <si>
    <t>INTERVENTO DI RECUPERO STRUTTURALE DEL TRATTO DI VIABILITÀ TRA IL CENTRO E LA LOCALITÀ CIAUDAUDA</t>
  </si>
  <si>
    <t>FSCRI_RI_276</t>
  </si>
  <si>
    <t>COMUNE DI LOANO</t>
  </si>
  <si>
    <t>E15F22001820006</t>
  </si>
  <si>
    <t>RIPRISTINO FUNZIONALITÀ E EFFICIENZA DELLE RETI VIARIE COMUNALI  LOTTO I  DA PIETRA L. A VIA MINNITI</t>
  </si>
  <si>
    <t>FSCRI_RI_277</t>
  </si>
  <si>
    <t>PROVINCIA DELLA SPEZIA</t>
  </si>
  <si>
    <t>I17H23002730001</t>
  </si>
  <si>
    <t>LAVORI DI MESSA IN SICUREZZA DELLA CARREGGIATA LUNGO SP51 IN LOC FONTANELLE, IN COMUNE DI VERNAZZA</t>
  </si>
  <si>
    <t>FSCRI_RI_278</t>
  </si>
  <si>
    <t>COMUNE DI VARESE LIGURE</t>
  </si>
  <si>
    <t>B97H23000020007</t>
  </si>
  <si>
    <t>OPERE DI MITIGAZIONE DELLE CRITICITA' IDRAULICHE IN LOCALITA' CHINELA - CAVIZZANO - PIAN D'ORDIÀ</t>
  </si>
  <si>
    <t>FSCRI_RI_279</t>
  </si>
  <si>
    <t>I47H23000120002</t>
  </si>
  <si>
    <t>REGIMAZIONE ACQUE METEORICHE E RIFACIMENTO BANCHINA TRATTO S.P. 530</t>
  </si>
  <si>
    <t>FSCRI_RI_281</t>
  </si>
  <si>
    <t>I27H23000030002</t>
  </si>
  <si>
    <t>LAVORI DI MESSA IN SICUREZZA DI MURO SOTTOSCARPA - S.P. 14 - LOCALITÀ BASTREMOLI</t>
  </si>
  <si>
    <t>FSCRI_RI_284</t>
  </si>
  <si>
    <t>B97H22000950002</t>
  </si>
  <si>
    <t>OPERE DI MITIGAZIONE DELLE CRITICITÀ IDRAULICHE IN LOCALITÀ NESPOLO - CARPENEIO – CAPPELLETTA</t>
  </si>
  <si>
    <t>FSCRI_RI_290</t>
  </si>
  <si>
    <t>MOBILITÀ URBANA</t>
  </si>
  <si>
    <t>G11B22001380009</t>
  </si>
  <si>
    <t>CICLOVIA TIRRENICA-LOTTO PRIORITARIO, COMPLETAMENTO FASE A: RINFORZO MURO DI SOTTOSCARPA INCOMPIUTA</t>
  </si>
  <si>
    <t>FSCRI_RI_292</t>
  </si>
  <si>
    <t>CICLOVIA TIRRENICA, LOTTO PRIORITARIO, STRALCIO 3 – FASE C, PISTA CICLOPEDONALE</t>
  </si>
  <si>
    <t>FSCRI_RI_293</t>
  </si>
  <si>
    <t>CICLOVIA TIRRENICA, LOTTO PRIORITARIO, STRALCIO 5 – SUBSTRALCIO VILLA OLLANDINI IN SARZANA</t>
  </si>
  <si>
    <t>FSCRI_RI_295</t>
  </si>
  <si>
    <t>CICLOVIA TIRRENICA-LOTTO PRIORITARIO LIGURE, INTERVENTI DI COMPLETAMENTO</t>
  </si>
  <si>
    <t>FSCRI_RI_303</t>
  </si>
  <si>
    <t>AUTORITÀ DI SISTEMA PORTUALE DEL MAR LIGURE OCCIDENTALE</t>
  </si>
  <si>
    <t>C51B23000300002</t>
  </si>
  <si>
    <t>BRETELLA DI COLLEGAMENTO TRA VIA BERTOLA E VIA TRIESTE LUNGO LA SPONDA DESTRA DEL T. SEGNO</t>
  </si>
  <si>
    <t>FSCRI_RI_305</t>
  </si>
  <si>
    <t>COMUNE DI CERANESI (GE)</t>
  </si>
  <si>
    <t>I15F23000020006</t>
  </si>
  <si>
    <t>MESSA IN SICUREZZA DEL TRATTO DI STRADA COMUNALE VIA EX GUIDOVIA</t>
  </si>
  <si>
    <t>FSCRI_RI_306</t>
  </si>
  <si>
    <t>COMUNE DI MOCONESI  (GE)</t>
  </si>
  <si>
    <t>G57H22001080006</t>
  </si>
  <si>
    <t>MESSA IN SICUREZZA DEL MOVIMENTO FRANOSO IN LOC. LAVAGGI NEL COMUNE DI MOCONESI. LOTTO 2</t>
  </si>
  <si>
    <t>FSCRI_RI_307</t>
  </si>
  <si>
    <t>COMUNE DI MEZZANEGO (GE)</t>
  </si>
  <si>
    <t>E37H23000030002</t>
  </si>
  <si>
    <t>OPERE DI MESSA IN SICUREZZA STRADALE - ISOLA SOPRANA DI BORGONOVO LIGURE</t>
  </si>
  <si>
    <t>FSCRI_RI_308</t>
  </si>
  <si>
    <t>COMUNE DI COGORNO  (GE)</t>
  </si>
  <si>
    <t>F55F21000660002</t>
  </si>
  <si>
    <t>INTERVENTO DI MESSA IN SICUREZZA E CONSOLIDAMENTO DI TRATTO DI STRADA COMUNALE IN VIA B. CHIAPPE.</t>
  </si>
  <si>
    <t>FSCRI_RI_309</t>
  </si>
  <si>
    <t>F55F22001200002</t>
  </si>
  <si>
    <t>CONSOLIDAMENTO STRUTTURALE DI CARREGGIATA STRADALE IN VIA MAGGIOLO MEDIANTE MICROPALI.</t>
  </si>
  <si>
    <t>FSCRI_RI_311</t>
  </si>
  <si>
    <t xml:space="preserve"> COMUNE DI ZIGNAGO (SP)</t>
  </si>
  <si>
    <t>D37H22003320002</t>
  </si>
  <si>
    <t>MANUTENZIONE STRAORDINARIA DELLA SEDE STRADALE E REALIZZAZIONE CUNETTE DELLA STRADA VEZZANELLI-COLLE</t>
  </si>
  <si>
    <t>FSCRI_RI_312</t>
  </si>
  <si>
    <t>COMUNE DI SARZANA</t>
  </si>
  <si>
    <t>F77H23000230002</t>
  </si>
  <si>
    <t>CONTENIMENTO DEL DISSESTO IDROGEOLOGICO LUNGO LE VIE ALLA FORTEZZA C. CASTRICANI COM.SARZANA LOTTO 3</t>
  </si>
  <si>
    <t>FSCRI_RI_313</t>
  </si>
  <si>
    <t>COMUNE DI VARESE LIGURE (SP)</t>
  </si>
  <si>
    <t>B97H22000610002</t>
  </si>
  <si>
    <t>OPERE DI MITIGAZIONE DELLE CRITICITÀ IDRAULICHE IN LOCALITÀ CHIAPPA</t>
  </si>
  <si>
    <t>FSCRI_RI_314</t>
  </si>
  <si>
    <t>B97H22000970002</t>
  </si>
  <si>
    <t>OPERE DI MITIGAZIONE DELLE CRITICITÀ IDRAULICHE IN LOCALITÀ BERETTA - SQUARZOTTI - SAN CARLO</t>
  </si>
  <si>
    <t>FSCRI_RI_315</t>
  </si>
  <si>
    <t>B97H22000930002</t>
  </si>
  <si>
    <t>OPERE DI MITIGAZIONE DELLE CRITICITÀ IDRAULICHE IN LOCALITÀ CASTELLETTO – CERRO</t>
  </si>
  <si>
    <t>FSCRI_RI_316</t>
  </si>
  <si>
    <t>B97H22000850002</t>
  </si>
  <si>
    <t>OPERE DI MITIG. CRITIC.IDRAULIC. LOC.VARESE LIG-LOC.PRATE DI QUA-NOCI DI SOTTO-PECORARA-TARAMASTRO</t>
  </si>
  <si>
    <t>FSCRI_RI_317</t>
  </si>
  <si>
    <t>I47H21005870002</t>
  </si>
  <si>
    <t>CARAVONICA SP 28 - LAVORI DI RIPRISTINO SEDE STRADALE DAL KM 2 AL KM 3</t>
  </si>
  <si>
    <t>FSCRI_RI_318</t>
  </si>
  <si>
    <t>I27H21006840002</t>
  </si>
  <si>
    <t>BORGOMARO SP 24 - LAVORI DI RIPRISTINO SEDE STRADALE DAL KM 3 - COLLE D'OGGIA</t>
  </si>
  <si>
    <t>FSCRI_RI_320</t>
  </si>
  <si>
    <t>COMUNE DI PROPATA (GE)</t>
  </si>
  <si>
    <t>E55F20001410002</t>
  </si>
  <si>
    <t>MESSA IN SICUREZZA DELLA VIAB. COMUNALE A SERVIZIO DELLE FRAZ. BAESTRE E VACCAREZZA E RELATIVE INFR.</t>
  </si>
  <si>
    <t>FSCRI_RI_321</t>
  </si>
  <si>
    <t>COMUNE DI SANT’OLCESE (GE)</t>
  </si>
  <si>
    <t>J67H21011040002</t>
  </si>
  <si>
    <t>LAVORI DI MESSA IN SICUREZZA E ADEGUAMENTO NORM.DELLA ST.COMUNALE VIA BRODOLINI - CURVA BARGELLINI</t>
  </si>
  <si>
    <t>FSCRI_RI_322</t>
  </si>
  <si>
    <t>COMUNE DI SANT'OLCESE (GE)</t>
  </si>
  <si>
    <t>J61B21007310002</t>
  </si>
  <si>
    <t>LAVORI DI REGIMAZIONE DELLE ACQUE METEORICHE A TUTELA DELLE FRAZ. TRE PEXI E CANCIANO E VIABILITÀ</t>
  </si>
  <si>
    <t>FSCRI_RI_323</t>
  </si>
  <si>
    <t>COMUNE DI AVEGNO (GE)</t>
  </si>
  <si>
    <t>I77H23000040006</t>
  </si>
  <si>
    <t>OPERE DI MESSA IN SICUREZZA E CONSOLIDAMENTO STATICO DI STRADE COMUNALI</t>
  </si>
  <si>
    <t>FSCRI_RI_324</t>
  </si>
  <si>
    <t>COMUNE DI PIETRA LIGURE</t>
  </si>
  <si>
    <t>G75F21001490002</t>
  </si>
  <si>
    <t>LAVORI DI SISTEMAZIONE STRUTTURALE ED INFRASTRUTTURALE DI VIA DELLA CORNICE E VIA RANZI</t>
  </si>
  <si>
    <t>FSCRI_RI_325</t>
  </si>
  <si>
    <t>COMUNE DI VILLANOVA D’ALBENGA</t>
  </si>
  <si>
    <t>F87H21003480002</t>
  </si>
  <si>
    <t>INTERVENTI DI MANUTENZIONE STRAORDINARIA PONTE SUL TORRENTE ARROSCIA</t>
  </si>
  <si>
    <t>FSCRI_RI_326</t>
  </si>
  <si>
    <t>E15F22001830006</t>
  </si>
  <si>
    <t>RIPRISTINO FUNZ ED EFFICIENZA DELLE RETI VIARIE COMUNALI  LOTTO II DA VIA MINNITI A VIA DEI GAZZI.</t>
  </si>
  <si>
    <t>FSCRI_RI_327</t>
  </si>
  <si>
    <t>E15F22001840006</t>
  </si>
  <si>
    <t>RIPRISTINO FUNZ. E EFFIC. DELLE RETI VIARIE COMUNALI  LOTTO III VIA DEI GAZZI AL CONF. CON BORGHETTO</t>
  </si>
  <si>
    <t>FSCRI_RI_328</t>
  </si>
  <si>
    <t>E15F22001850006</t>
  </si>
  <si>
    <t>RIPRISTINO FUNZ. E EFFIC. RETI VIARIE COMUNALI  LOTTO IV VIA CASELLE-GAZZI-MATTEOTTI</t>
  </si>
  <si>
    <t>FSCRI_RI_329</t>
  </si>
  <si>
    <t>G77H22002880002</t>
  </si>
  <si>
    <t>SISTEMAZIONE STRUTTURALE ED INFRASTRUTTURALE DI VIALE REPUBBLICA</t>
  </si>
  <si>
    <t>RFI</t>
  </si>
  <si>
    <t>TRASPORTO FERROVIARIO</t>
  </si>
  <si>
    <t>J34J23000580001</t>
  </si>
  <si>
    <t>ADEGUAMENTO INFRASTRUTTURALE DELLA STAZIONE DI VENTIMIGLIA E MODIFICA DEL SISTEMA DI ALIMENTAZIONE DELLA STAZIONE DI VENTIMIGLIA</t>
  </si>
  <si>
    <t>FSCRI_RI_330</t>
  </si>
  <si>
    <t>AUTORITÀ DEL SISTEMA PORTUALE DEL MAR LIGURE OCCIDENTALE</t>
  </si>
  <si>
    <t>TRASPORTO MARITTIMO E LOGISTICA</t>
  </si>
  <si>
    <t>C31I23000190009</t>
  </si>
  <si>
    <t>PROGETTO NUOVO BACINO DI CARENAGGIO 150X30</t>
  </si>
  <si>
    <t>1_SEMESTRE_2031</t>
  </si>
  <si>
    <t>FSCRI_RI_351</t>
  </si>
  <si>
    <t>CICLOVIA TIRRENICA-LOTTO PRIORITARIO, STRALCIO 1-SUBSTRALCIO 2 DA DIANO M. A SAN BARTOLOMEO AL M.</t>
  </si>
  <si>
    <t>1_SEMESTRE_2027</t>
  </si>
  <si>
    <t>FSCRI_RI_352</t>
  </si>
  <si>
    <t>CICLOVIA TIRRENICA-LOTTO PRIORITARIO, STRALCIO 2–SUBSTR.2 DA EX SCALO MERCI A VIA SANZIO/VIA ROVERE</t>
  </si>
  <si>
    <t>FSCRI_RI_356</t>
  </si>
  <si>
    <t>TRASPORTO AEREO</t>
  </si>
  <si>
    <t>C31J19000120001</t>
  </si>
  <si>
    <t>AMPLIAMENTO E RIQUALIFICA TERMINAL PASSEGGERI</t>
  </si>
  <si>
    <t>FSCRI_RI_260</t>
  </si>
  <si>
    <t>COMUNE DI RAPALLO</t>
  </si>
  <si>
    <t>RIQUALIFICAZIONE URBANA</t>
  </si>
  <si>
    <t>EDILIZIA E SPAZI PUBBLICI</t>
  </si>
  <si>
    <t>J64J22000180004</t>
  </si>
  <si>
    <t>CENTRO NATATORIO COMUNALE: CONSOLIDAMENTO STRUTT., ADEGUAM. IMPIANTISTICO, EFFICIENTAMENTO ENERGETIC</t>
  </si>
  <si>
    <t>FSCRI_RI_264</t>
  </si>
  <si>
    <t>A.R.T.E. SAVONA</t>
  </si>
  <si>
    <t>E52D23000080007</t>
  </si>
  <si>
    <t>RECUPERO ALLOGGI SFITTI DI ERP E ADEGUAMENTO IMPIANTI FABBRICATI DI PROPRIETÀ</t>
  </si>
  <si>
    <t>FSCRI_RI_266</t>
  </si>
  <si>
    <t>E52D23000110007</t>
  </si>
  <si>
    <t>RECUPERO ALLOGGI SFITTI DI ERP E ADEGUAMENTO IMPIANTI FABBRICATI</t>
  </si>
  <si>
    <t>FSCRI_RI_269</t>
  </si>
  <si>
    <t>E52D23000120007</t>
  </si>
  <si>
    <t>RECUPERO ALLOGGI SFITTI DI ERP ED EFFICIENTAMENTO ENERGETICO FABBRICATO</t>
  </si>
  <si>
    <t>FSCRI_RI_272</t>
  </si>
  <si>
    <t>A.R.T.E. LA SPEZIA</t>
  </si>
  <si>
    <t>H47I23000040002</t>
  </si>
  <si>
    <t>PROGRAMMA SPECIALE DI RECUPERO ALLOGGI ERP SFITTI DI RISULTA - ANNO 2023</t>
  </si>
  <si>
    <t>FSCRI_RI_275</t>
  </si>
  <si>
    <t>A.R.T.E. GENOVA</t>
  </si>
  <si>
    <t>C35G23000010002</t>
  </si>
  <si>
    <t>MIGLIORAMENTO SISMISMICO E RIQUALIFICAZIONE ENERGETICA EDIFICIO VIA TOFANE GENOVA</t>
  </si>
  <si>
    <t>FSCRI_RI_280</t>
  </si>
  <si>
    <t>A.R.T.E. IMPERIA</t>
  </si>
  <si>
    <t>C82D23000050007</t>
  </si>
  <si>
    <t>ELIMINAZIONE AMIANTO E RIFACIMENTO COPERTURA SU EDIFICI DI ERP DI PROPRIETÀ A.R.T.E.</t>
  </si>
  <si>
    <t>FSCRI_RI_282</t>
  </si>
  <si>
    <t>RECUPERO ALLOGGI SFITTI UBICATI IN IMPERIA SU EDIFICI DI ERP DI PROPRIETÀ A.R.T.E.</t>
  </si>
  <si>
    <t>FSCRI_RI_283</t>
  </si>
  <si>
    <t>C62D23000120007</t>
  </si>
  <si>
    <t>ELIMINAZIONE AMIANTO E RIFACIMENTO COPERTURE SU EDIFICI DI ERP DI PROPRIETÀ A.R.T.E.</t>
  </si>
  <si>
    <t>FSCRI_RI_285</t>
  </si>
  <si>
    <t>C42D23000140007</t>
  </si>
  <si>
    <t>RECUPERO ALLOGGI SFITTI IN EDIFICI DI ERP DI PROPRIETÀ A.R.T.E.</t>
  </si>
  <si>
    <t>FSCRI_RI_286</t>
  </si>
  <si>
    <t>C92D23000040007</t>
  </si>
  <si>
    <t>RISANAMENTO FACCIATE AMMALORATE SU EDICIFI DI ERP DI PROPRIETÀ A.R.T.E.</t>
  </si>
  <si>
    <t>FSCRI_RI_289</t>
  </si>
  <si>
    <t>H47I23000050002</t>
  </si>
  <si>
    <t>PROGRAMMA SPECIALE DI RECUPERO ALLOGGI ERP SFITTI DI RISULTA - ANNO 2024</t>
  </si>
  <si>
    <t>FSCRI_RI_291</t>
  </si>
  <si>
    <t>C62D23000130007</t>
  </si>
  <si>
    <t>RIFACIMENTO COPERTURA EDIFICIO E RECUPERO DUE ALLOGGI SFITTI</t>
  </si>
  <si>
    <t>FSCRI_RI_294</t>
  </si>
  <si>
    <t>C37G23000250002</t>
  </si>
  <si>
    <t>LAVORI DI RECUPERO DEI LOCALI A PIANO TERRE DELL'EDIFICIO SITO IN VIA SERTOLI 11A E 11B PER FINALITÀ SOCIOEDUCATIVE</t>
  </si>
  <si>
    <t>FSCRI_RI_296</t>
  </si>
  <si>
    <t>A.R.T.E GENOVA</t>
  </si>
  <si>
    <t>C32D23000110007</t>
  </si>
  <si>
    <t>RECUPERO 45 ALLOGGI DI ERP DI PROPRIETÀ A.R.T.E. (ANNO 2023)</t>
  </si>
  <si>
    <t>FSCRI_RI_297</t>
  </si>
  <si>
    <t>C32D23000120007</t>
  </si>
  <si>
    <t>RECUPERO 60 ALLOGGI DI ERP DI PROPRIETÀ A.R.T.E. (ANNO 2024)</t>
  </si>
  <si>
    <t>FSCRI_RI_298</t>
  </si>
  <si>
    <t>C32D23000130007</t>
  </si>
  <si>
    <t>RECUPERO N. 60 ALLOGGI DI ERP DI PROPRIETÀ A.R.T.E. (ANNO 2025)</t>
  </si>
  <si>
    <t>FSCRI_RI_299</t>
  </si>
  <si>
    <t>H42D23000090007</t>
  </si>
  <si>
    <t>PROGRAMMA SPECIALE DI RECUPERO ALLOGGI ERP SFITTI DI RISULTA - ANNO 2025</t>
  </si>
  <si>
    <t>FSCRI_RI_300</t>
  </si>
  <si>
    <t>E59J21011160001</t>
  </si>
  <si>
    <t>EFFICIENTAMENTO ENERGETICO E MIGLIORAMENTO SISMICO EDIFICIO DI PROPRIETÀ A.R.T.E.</t>
  </si>
  <si>
    <t>FSCRI_RI_301</t>
  </si>
  <si>
    <t>H47H21005120001</t>
  </si>
  <si>
    <t>EFFICIENTAMENTO ENERGETICO FABBRICATO</t>
  </si>
  <si>
    <t>FSCRI_RI_302</t>
  </si>
  <si>
    <t>C32D23000140002</t>
  </si>
  <si>
    <t>RECUPERO ALLOGGI DI PROPRIETÀ A.R.T.E.</t>
  </si>
  <si>
    <t>FSCRI_RI_368</t>
  </si>
  <si>
    <t>H73D21000170006</t>
  </si>
  <si>
    <t>INTERVENTO DI ERS - DENSIFICAZIONE UNITÀ NE.7.4 NE.8.1</t>
  </si>
  <si>
    <t>FSCRI_RI_376</t>
  </si>
  <si>
    <t>COMUNE DI SANREMO</t>
  </si>
  <si>
    <t>G26E23000030009</t>
  </si>
  <si>
    <t>RIQUALIFICAZIONE COPERTURA EDIFICIO POLIFUNZIONALE "MERCATO DEI FIORI"</t>
  </si>
  <si>
    <t>FSCRI_RI_372</t>
  </si>
  <si>
    <t xml:space="preserve">COMUNE DI VALLECROSIA </t>
  </si>
  <si>
    <t>E32H23003440006</t>
  </si>
  <si>
    <t>COMPL. POLISPORT. INTERCOM. "SEN. R. ZACCARI" SITO IN CAMPOROSSO - MANUT STRAORD E MESSA A NORMA</t>
  </si>
  <si>
    <t>FSCRI_RI_245</t>
  </si>
  <si>
    <t xml:space="preserve">ASL5 </t>
  </si>
  <si>
    <t>SOCIALE E SALUTE</t>
  </si>
  <si>
    <t>STRUTTURE E ATTREZZATURE SANITARIE</t>
  </si>
  <si>
    <t>E45F22001230001</t>
  </si>
  <si>
    <t>NUOVO OSPEDALE FELETTINO DELLA SPEZIA</t>
  </si>
  <si>
    <t>FSCRI_RI_255</t>
  </si>
  <si>
    <t>COMUNE DI NOLI</t>
  </si>
  <si>
    <t>ISTRUZIONE E FORMAZIONE</t>
  </si>
  <si>
    <t>STRUTTURE EDUCATIVE E FORMATIVE</t>
  </si>
  <si>
    <t>H92F23000130006</t>
  </si>
  <si>
    <t>OPERE DI COMPLETAMENTO ARCHITETTONICO SCUOLA SECONDARIA I GRADO "ANTON DA NOLI-ARES 0090420537</t>
  </si>
  <si>
    <t>FSCRI_RI_261</t>
  </si>
  <si>
    <t>COMUNE DI PONTEDASSIO</t>
  </si>
  <si>
    <t>D12B23002570006</t>
  </si>
  <si>
    <t>OPERE DI COMPLETAMENTO DEL NUOVO PLESSO SCOLASTICO - ARES 0080450129</t>
  </si>
  <si>
    <t>FSCRI_RI_250</t>
  </si>
  <si>
    <t>CAPACITÀ AMMINISTRATIVA</t>
  </si>
  <si>
    <t>ASSISTENZA TECNICA</t>
  </si>
  <si>
    <t>G31C24000210001</t>
  </si>
  <si>
    <t>ASSISTENZA TECNICA*</t>
  </si>
  <si>
    <t>2_SEMESTRE_2029</t>
  </si>
  <si>
    <t>2_SEMESTRE _2024</t>
  </si>
  <si>
    <t>2_SEMESTRE _2031</t>
  </si>
  <si>
    <t>LIG-9990002</t>
  </si>
  <si>
    <t>ASL3</t>
  </si>
  <si>
    <t>G34E22000760001</t>
  </si>
  <si>
    <t>CENTRO PER LA VALUTAZIONE AVANZATA DELLA CAPACITA’ FUNZIONALE CARDIORESPIRATORIA</t>
  </si>
  <si>
    <t>LIG-9990003</t>
  </si>
  <si>
    <t>COMUNE DI VALLECROSIA</t>
  </si>
  <si>
    <t>E13D23000350006</t>
  </si>
  <si>
    <t>COMPLETAMENTO DELL'INTERVENTO DI RIQUALIFICAZIONE DI VIA DON BOSCO, PARTE BASSA</t>
  </si>
  <si>
    <t>LIG-9990004</t>
  </si>
  <si>
    <t>COMUNE DI DIANO MARINA</t>
  </si>
  <si>
    <t>E11B24000090006</t>
  </si>
  <si>
    <t>OPERE COMPLEMENTARI DI RIGENERAZIONE URBANA: CICLOVIA TIRRENICA DA VIA SANT'ANNA A INCROCIO VIA VILLEBONE - OPERE DI COMPETENZA COMUNALE</t>
  </si>
  <si>
    <t>LIG-9990005</t>
  </si>
  <si>
    <t>COMUNE DI BADALUCCO</t>
  </si>
  <si>
    <t>C72F23000300002</t>
  </si>
  <si>
    <t>PROGETTO PER LA REALIZZAZIONE DI UN'AREA SERVIZI A SUPPORTO DEI POLI TURISTICO/CULTURALI E DEL NASCENTE MUSEO ARCHEOLOGICO LIGURE MARY CROWFOOT</t>
  </si>
  <si>
    <t>LIG-9990006</t>
  </si>
  <si>
    <t>COMUNE DI CHIUSAVECCHIA</t>
  </si>
  <si>
    <t>G31B21002980005</t>
  </si>
  <si>
    <t>REALIZZAZIONE CICLOPEDONALE IN SPONDA SINISTRA TORRENTE IMPERO, RIQUALIFICAZIONE  PERCORSI STORICI - 3 LOTTO</t>
  </si>
  <si>
    <t>LIG-9990007</t>
  </si>
  <si>
    <t>COMUNE DI TAGGIA</t>
  </si>
  <si>
    <t>G67H23001720002</t>
  </si>
  <si>
    <t>RIQUALIFICAZIONE DI VIA MAZZINI - RICOSTRUZIONE MARCIAPIEDI ED ABBATTIMENTO BARRIERE ARCHITETTONICHE. 1 LOTTO</t>
  </si>
  <si>
    <t>LIG-9990008</t>
  </si>
  <si>
    <t>COMUNE DI TOIRANO</t>
  </si>
  <si>
    <t>C12F23001050006</t>
  </si>
  <si>
    <t>VALORIZZAZIONE DEL CENTRO STORICO DA VIA XXIII NOVEMBRE A VIA MANEIRO</t>
  </si>
  <si>
    <t>C48J24000180006</t>
  </si>
  <si>
    <t>PROGRAMMA PER IL RECUPERO DI ALLOGGI E DI ADEGUAMENTO IMPIANTISTICO DEGLI STABILI DI PROPRIETÀ DI ARTE NELL’AMBITO DELLA CITTÀ METROPOLITANA DI GENOVA</t>
  </si>
  <si>
    <t>C62D24000120007</t>
  </si>
  <si>
    <t>INTERVENTO DI MANUTENZIONE STRAORDINARIA CON RIMOZIONE DI AMIANTO E RIFACIMENTO NUOVA COPERTURA SU UN FABBRICATO DI E.R.P. DI PROPRIETÀ DI A.R.T.E. IMPERIA</t>
  </si>
  <si>
    <t>FSCRI_RI_369</t>
  </si>
  <si>
    <t>FONDAZIONE TEATRO CARLO FELICE</t>
  </si>
  <si>
    <t>F34J24000080002</t>
  </si>
  <si>
    <t>INTERVENTI DI ADEGUAMENTO E RIFUNZIONALIZZAZIONE DEL TEATRO CARLO FELICE E DEL TEATRO DELLA GIOVENTÙ DI GENOVA</t>
  </si>
  <si>
    <t>C59C12000000007</t>
  </si>
  <si>
    <t>SOCIAL HOUSING MEDIANTE ACQUISTO E RECUPERO DI N.24 ALLOGGI DA DESTINARE AD EDILIZIA RESIDENZIALE PUBBLICA E SISTEMAZIONE AREA CARAMAGNA DA DESTINARE AD USI SOCIALI</t>
  </si>
  <si>
    <t xml:space="preserve">* La dotazione per l'Assistenza Tecnica è stata incrementa di 138.031,70 euro di risorse FSC 21-27 derivanti dal definanziamento per effetto della Delibera CIPESS 16/2023 </t>
  </si>
  <si>
    <r>
      <rPr>
        <b/>
        <sz val="14"/>
        <color rgb="FF000000"/>
        <rFont val="Calibri"/>
        <family val="2"/>
      </rPr>
      <t>Accordo per la Coesione Governo - Regione Liguria
Allegato A2 - Elenco Interventi Risorse FSC 21-27 in anticipazione ex Delibera CIPESS n. 79/2021</t>
    </r>
    <r>
      <rPr>
        <b/>
        <sz val="12"/>
        <color rgb="FF000000"/>
        <rFont val="Calibri"/>
        <family val="2"/>
      </rPr>
      <t xml:space="preserve">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2"/>
        <color rgb="FF000000"/>
        <rFont val="Calibri"/>
        <family val="2"/>
      </rPr>
      <t>valori in euro</t>
    </r>
  </si>
  <si>
    <t>AreaTematica</t>
  </si>
  <si>
    <t>Linea di Intervento</t>
  </si>
  <si>
    <t>Cup</t>
  </si>
  <si>
    <t>Titolo</t>
  </si>
  <si>
    <t>Importo FSC 21-27 (anticipazione)</t>
  </si>
  <si>
    <t>E36G18001160002</t>
  </si>
  <si>
    <t>Piano degli investimenti della Strategia Digitale di Regione Liguria - Fase 2</t>
  </si>
  <si>
    <t>RISORSE IDRICHE</t>
  </si>
  <si>
    <t>D53E19000050006</t>
  </si>
  <si>
    <t>INT. N. 11: RIFACIMENTO DI UN TRATTO DI FOGNATURA NERA DI LUNGOMARE VESPUCCI, DEODORIZZAZIONE E COLLETTAMENTO RIO DELLE VALLI</t>
  </si>
  <si>
    <t>D53E19000070006</t>
  </si>
  <si>
    <t>INT. N. 12: RIFACIMENTO FOGNATURA RIO MOLTEDO E RIO VASIA</t>
  </si>
  <si>
    <t>D59B19000020002</t>
  </si>
  <si>
    <t>INT. N. 8: PROLUNGAMENTO A MARE DELLO SCARICO DELLO SFIORATORE DEL COLLETTORE FOGNARIO DEL PRINO I LOTTO</t>
  </si>
  <si>
    <t>D14E21022740002</t>
  </si>
  <si>
    <t>Completamento della pista ciclopedonale del Ponente Ligure ne tratto compreso tra la ex stazione del Comune di San Lorenzo al Mare ed il confine con il Comune di Imperia - lotto di completamento</t>
  </si>
  <si>
    <t>AMPLIAMENTO E RIQUALIFICA DEL TERMINAL PASSEGGERI AEROPORTO C. COLOMBO</t>
  </si>
  <si>
    <t>H37H21001010005</t>
  </si>
  <si>
    <t>RIQUALIFICA FUNZIONALE DELLA PAVIMENTAZIONE DELLA PISTA DI VOLO 10/28 ED OPERE CONNESSE AEROPORTO C. COLOMBO</t>
  </si>
  <si>
    <t>H37H21001000005</t>
  </si>
  <si>
    <t>RIQUALIFICA TERMINAL ESISTENTE AEROPORTO C. COLOMBO</t>
  </si>
  <si>
    <t>G47H20000620006</t>
  </si>
  <si>
    <t>Progetto riqualificazione percorsi pedonali cittadini</t>
  </si>
  <si>
    <t>G47H20002370006</t>
  </si>
  <si>
    <t xml:space="preserve">Intervento di completamento della pista ciclopedonale, cycling riviera parco costiero del ponente ligure di Ospedaletti  </t>
  </si>
  <si>
    <t>G47H19001980006</t>
  </si>
  <si>
    <t>Lavori di riqualificazione dei percorsi pedonali di via Veneto ricompresi tra piazza Verdi e Piazza Caduti della Libertà</t>
  </si>
  <si>
    <t>H37J20000160006</t>
  </si>
  <si>
    <t>Riqualificazione dell'area ex piattaforma girevole ferroviaria limitrofa alla via San Secondo e risanamento conservativo dell'edificio esistente con realizzazione di un parcheggio a raso</t>
  </si>
  <si>
    <t>F87H20005120006</t>
  </si>
  <si>
    <t>Lavori di riqualificazione urbana centro storico di Mattarana - Sistemazione della viabilità nel centro storico di Mattarana</t>
  </si>
  <si>
    <t>E11H14000330004</t>
  </si>
  <si>
    <t>Intervento di riqualificazione della passeggiata a mare di ponente. Primo lotto.</t>
  </si>
  <si>
    <t>H31B20000290002</t>
  </si>
  <si>
    <t>Progetto di standard urbanistici accordo di programma di riconversione dell'ex parco roja- realizzazione di un parcheggio pubblico in zona san secondo nell'area a nord della linea ferroviaria</t>
  </si>
  <si>
    <t>H31B20000510006</t>
  </si>
  <si>
    <t>Progetto di standard urbanistici accordo di programma di riconversione dell'ex parco roja- realizzazione di un parcheggio pubblico a raso nell'area ferroviaria limitrofa a Corso Genova</t>
  </si>
  <si>
    <t>F91B19000240005</t>
  </si>
  <si>
    <t>Lavori di rifacimento ponte Europa unita</t>
  </si>
  <si>
    <t>F51B20000060006</t>
  </si>
  <si>
    <t>RIQUALIFICAZIONE DEL FRONTE A MARE DI LEVANTE A VARAZZE</t>
  </si>
  <si>
    <t>J87H21002620002</t>
  </si>
  <si>
    <t>RIQUALIFICAZIONE INFRASTRUTTURALE DEI PERCORSI PEDONALI NELL'ABITATO DI MONTEMARCELLO</t>
  </si>
  <si>
    <t>E25F18000010006</t>
  </si>
  <si>
    <t>Ristrutturazione Blocco Parto e Pediatria Pad. Borea - S.O. Sanremo - (copertura parziale del finanziamento)</t>
  </si>
  <si>
    <t>E59J21001150002*</t>
  </si>
  <si>
    <t>P.O. Imperia: Acquisto sistema TC presso reparto di Radiologia</t>
  </si>
  <si>
    <t>B37H21006090006</t>
  </si>
  <si>
    <t>Giardini Quinto</t>
  </si>
  <si>
    <t>F71I18000020005</t>
  </si>
  <si>
    <t>NUOVO EDIFICIO SCOLASTICO (LOTTO I)</t>
  </si>
  <si>
    <t>D56B19000270005</t>
  </si>
  <si>
    <t>MESSA IN SICUREZZA/PREVENZIONE INCENDI - TERZO LOTTO: PLESSI DI PIAZZA CALVI, PIAZZETTA DE NEGRI (INFANZIA), CARAMAGNA</t>
  </si>
  <si>
    <t>D56B19000280005</t>
  </si>
  <si>
    <t>MESSA IN SICUREZZA/PREVENZIONE INCENDI - QUARTO LOTTO: PLESSO DI PIAZZA ROMA</t>
  </si>
  <si>
    <t>G49G20000140006</t>
  </si>
  <si>
    <t xml:space="preserve"> RIQUALIFICAZIONE DEL PARCO DELLA RIMEMBRANZA</t>
  </si>
  <si>
    <t>C57H20002100006</t>
  </si>
  <si>
    <t>INTERVENTO DI VALORIZZAZIONE E RIQUALIFICAZIONE DELLA PASSEGGIATA DI VARIGOTTI</t>
  </si>
  <si>
    <t>B35H18006050006</t>
  </si>
  <si>
    <t>Riqualificazione impianto sportivo “Nico Sapio” – via Reggio 10 – Comune di Genova (GE)</t>
  </si>
  <si>
    <t>F99G19000780006</t>
  </si>
  <si>
    <t>RIFACIMENTO PIAZZA DELLA VITTORIA E PIAZZA ABBA</t>
  </si>
  <si>
    <t>G43D19000040006</t>
  </si>
  <si>
    <t>RIQUALIFICAZIONE E RECUPERO DELLE MURA OTTOCENTESCHE</t>
  </si>
  <si>
    <t>D55C19000000005</t>
  </si>
  <si>
    <t>ADEGUAMENTO NORMATIVO IMPIANTISTICO E SUPERAMENTO DELLE BARRIERE ARCHITETTONICHE DEI PORTICI DI VIA BONFANTE E PIAZZA DANTE</t>
  </si>
  <si>
    <t>G41E19000000004</t>
  </si>
  <si>
    <t>VALORIZZAZIONE E RESTAURO EX CONVENTO DELLE CLARISSE</t>
  </si>
  <si>
    <t xml:space="preserve">* Intervento definanziato dalla Delibera CIPESS 16/2023. Le risorse FSC 21-27 rinvenienti, pari a 138.031,70 sono state assegnate all'intervento di Assistenza Tecnica riportato nell'Allegato A1 dell'Accordo per la Coesione </t>
  </si>
  <si>
    <t>Accordo per la Coesione Governo - Regione Liguria
Allegato B1 - Piano finanziario di spesa dell’Accordo per annualità (solo quota FSC 21-27 ordinaria)</t>
  </si>
  <si>
    <t>Valori in euro</t>
  </si>
  <si>
    <t>TOTALE</t>
  </si>
  <si>
    <t>Assegnazione ordinaria FSC 21-27</t>
  </si>
  <si>
    <t>Titolo intervento</t>
  </si>
  <si>
    <t>Beneficiario</t>
  </si>
  <si>
    <t>PROV</t>
  </si>
  <si>
    <t>Costo complessivo</t>
  </si>
  <si>
    <t>Finanziamento FSC</t>
  </si>
  <si>
    <t>Centro natatorio comunale: consolidamento strutturale, adeguamento impiantistico ed efficientamento energetico.</t>
  </si>
  <si>
    <t>Comune di Rapallo</t>
  </si>
  <si>
    <t>GE</t>
  </si>
  <si>
    <t xml:space="preserve">Complesso polisportivo intercomunale "Sen. R. Zaccari": Manutenzione straordinaria e messa a norma </t>
  </si>
  <si>
    <t>Comune di Vallecrosia</t>
  </si>
  <si>
    <t>IM</t>
  </si>
  <si>
    <t>TOTALE Sport</t>
  </si>
  <si>
    <t>Messa in sicurezza del tratto di strada comunale via Ex Guidovia</t>
  </si>
  <si>
    <t>Comune di Ceranesi</t>
  </si>
  <si>
    <t>Messa in sicurezza del movimento franoso in loc. Lavaggi nel Comune di Moconesi. Lotto 2</t>
  </si>
  <si>
    <t>Comune di Moconesi</t>
  </si>
  <si>
    <t>Opere di messa in sicurezza stradale - Isola Soprana di Borgonovo Ligure</t>
  </si>
  <si>
    <t>Comune di Mezzanego</t>
  </si>
  <si>
    <t>Intervento di messa in sicurezza e consolidamento di tratto di strada comunale in via Benedetto Chiappe</t>
  </si>
  <si>
    <t>Comune di Cogorno</t>
  </si>
  <si>
    <t>Consolidamento strutturale di carreggiata stradale in Via Maggiolo mediante micropali</t>
  </si>
  <si>
    <t xml:space="preserve">Comune di Cogorno </t>
  </si>
  <si>
    <t>Interventi di messa in sicurezza della viabilità comunale a servizio delle frazioni di Bestre e Vaccarezza</t>
  </si>
  <si>
    <t xml:space="preserve">Comune di Propata </t>
  </si>
  <si>
    <t>Intervento di regimazione delle acque meteoriche a tutela delle frazioni tra Pexi e Canciano e relativa viabilità comunale</t>
  </si>
  <si>
    <t>Comune di Sant'Olcese</t>
  </si>
  <si>
    <t>Lavori di messa in sicurezza e adeguamneto normativo della strada comunale via Brodolini - curva Bargellini e Serralunga</t>
  </si>
  <si>
    <t>Opere di messa in sicurezza e consolidamento statico di strade Comunali</t>
  </si>
  <si>
    <t>Comune di Avegno</t>
  </si>
  <si>
    <t xml:space="preserve"> Lavori di ripristino sede stradale sulla sp 24 Borgomaro al km 3</t>
  </si>
  <si>
    <t>Provincia Imperia</t>
  </si>
  <si>
    <t>Lavori di ripristino sede stradale SP 28 dal km 2 al km 3</t>
  </si>
  <si>
    <t>Integrazione protezione caduta massi dalla scarpata a monte al km 3 + 700 dell sp68 di Rocchetta Nervina</t>
  </si>
  <si>
    <t>Ripristino della transitabilità tra il km 15 + 700 ed il km 31 + 500 della sp 69 mediante protezione scarpate a monte, consolidamento volte delle gallerie e sistemazione del piano viabile sterrato</t>
  </si>
  <si>
    <t xml:space="preserve">Intervento di recupero strutturale del tratto di viabilità tra il centro e la località Ciaudauda </t>
  </si>
  <si>
    <t>Comune di Vallebona</t>
  </si>
  <si>
    <t>Lavori di manutenzione straordinaria e messa in sicurezza strada comunale Mattarana - Carrodano Superiore</t>
  </si>
  <si>
    <t>Comune di Carrodano</t>
  </si>
  <si>
    <t>SP</t>
  </si>
  <si>
    <t>Manutenzione straordinaria e messa in sicurezza mediante asfaltatura di Via XXV Aprile e Via Giovato in Loc. Piano di Arcola.</t>
  </si>
  <si>
    <t>Comune di Arcola</t>
  </si>
  <si>
    <t>Interventi di sistemazione del torrente Castagnola - viabilità in sponda sinistra dal ponte della ferrovia al mare - lotto2</t>
  </si>
  <si>
    <t>Comune di Framura</t>
  </si>
  <si>
    <t>Contenimento del dissesto idrogeologico lungo le vie di adduzione alla Fortezza Castruccio Castricani Comune Sarzana lotto 3 - Intervento su Via Ghigliolo Alto in prossimità dell'incrocio con Via dei Mulini</t>
  </si>
  <si>
    <t xml:space="preserve">Comune di Sarzana </t>
  </si>
  <si>
    <t>Manutenzione straordinaria della sede stradale e realizzazione cunette della strada Vezzanelli-Collefiorito</t>
  </si>
  <si>
    <t>Comune di Zignago</t>
  </si>
  <si>
    <t>Opere di mitigazione delle criticità idrauliche in località Chiappa</t>
  </si>
  <si>
    <t>Comune di Varese Ligure</t>
  </si>
  <si>
    <t>Opere di mitigazione delle criticità idrauliche in località Varese Ligure - Località Prate di Qua - Noci di Sotto - Pecorara - Taramastro Bivio Noci di Sotto</t>
  </si>
  <si>
    <t>Opere di mitigazione delle criticità idrauliche in località Castelletto - Cerro</t>
  </si>
  <si>
    <t>Opere di mitigazione delle criticità idrauliche in località Beretta - Squarzotti - San Carlo</t>
  </si>
  <si>
    <t>Opere di mitigazione delle criticità idrauliche in località Nespolo - Carpeneio - Cappelletta</t>
  </si>
  <si>
    <t>Opere di mitigazione delle criticità idrauliche in località Chinela - Cavizzano - Pian D'Ordià</t>
  </si>
  <si>
    <t>Lavori di messa in sicurezza di muro sottoscarpa - strada S.P. 14 - località Bastremoli</t>
  </si>
  <si>
    <t>Provincia Spezia</t>
  </si>
  <si>
    <t>Regimazione acque meteoriche e rifacimento banchina tratto S.P. 530</t>
  </si>
  <si>
    <t>Lavori di messa in sicurezza della carreggiata lungo la SP51 in località Fontanelle, in comune di Vernazza</t>
  </si>
  <si>
    <t>Ripristino funzionalità ed efficienza delle reti viarie comunali  Lotto I  dal confine di Pietra Ligure a Via Minniti</t>
  </si>
  <si>
    <t>Comune di Loano</t>
  </si>
  <si>
    <t>SV</t>
  </si>
  <si>
    <t>Ripristino funzionalità ed efficienza delle reti viarie comunali  LOTTO II da Via Minniti a via dei Gazzi</t>
  </si>
  <si>
    <t>Ripristino funzionalità ed efficienza delle reti viarie comunali  LOTTO III via dei Gazzi al confine con il Comune di Borghetto S.S.</t>
  </si>
  <si>
    <t>Ripristino funzionalità ed efficienza delle reti viarie comunali  lotto IV Via delle Caselle - Via dei Gazzi - Via Matteotti</t>
  </si>
  <si>
    <t>Lavori di sistemazione strutturale ed infrastrutturale di via della Cornice e via Ranzi</t>
  </si>
  <si>
    <t>Comune di Pietra Ligure</t>
  </si>
  <si>
    <t>Sistemazione Strutturale ed infrastrutturale di viale repubblica</t>
  </si>
  <si>
    <t>Interventi di manutenzione straordinaria ponte sul torrente Arroscia</t>
  </si>
  <si>
    <t>Comune di Villanova d'Albenga</t>
  </si>
  <si>
    <t>TOTALE strade</t>
  </si>
  <si>
    <t>Ciclovia tirrenica-lotto prioritario, stralcio 2–substr.2 da ex scalo merci a via Sanzio/via Rovere</t>
  </si>
  <si>
    <t>Regione Liguria</t>
  </si>
  <si>
    <t>Ciclovia Tirrenica-lotto prioritario, completamento fase a: rinforzo muro di sottoscarpa incompiuta</t>
  </si>
  <si>
    <t>Ciclovia Tirrenica, lotto prioritario, stralcio 3 – FASE C, pista ciclopedonale</t>
  </si>
  <si>
    <t>Ciclovia Tirrenica-lotto prioritario, interventi di completamento</t>
  </si>
  <si>
    <t>Ciclovia Tirrenica, lotto prioritario, stralcio 5 – substralcio Villa Ollandini in Sarzana</t>
  </si>
  <si>
    <t>Ciclovia tirrenica-lotto prioritario, stralcio 1-substralcio 2 da Diano M. a San Bartolomeo al m.</t>
  </si>
  <si>
    <t>Adeguamento infrastrutturale della stazione di Ventimiglia e modifica del sistema di alimentazione della stazione stessa</t>
  </si>
  <si>
    <t>TOTALE ciclovie+Ventimiglia stazione</t>
  </si>
  <si>
    <t>TOTALE Infrastrutture</t>
  </si>
  <si>
    <t>Ampliamento e riqualifica Terminal Passeggeri</t>
  </si>
  <si>
    <t>Autorità di Sistema Portuale del Mar Ligure Occidentale</t>
  </si>
  <si>
    <t>TOTALE Aeroporto</t>
  </si>
  <si>
    <t>Opere di completamento architettonico scuola secondaria I grado "Anton da Noli-ARES 0090420537</t>
  </si>
  <si>
    <t>Comune di Noli (SV)</t>
  </si>
  <si>
    <t>Opere di completamento del nuovo plesso scolastico - ARES 0080450062</t>
  </si>
  <si>
    <t>Comune di Pontedassio (IM)</t>
  </si>
  <si>
    <t>TOTALE scuole</t>
  </si>
  <si>
    <t>Programma per il Recupero di alloggi e di adeguamento impiantistico degli stabili di proprietà di ARTE nell’ambito della Città Metropolitana di Genova</t>
  </si>
  <si>
    <t>A.R.T.E. Genova</t>
  </si>
  <si>
    <t>Intervento di manutenzione straordinaria con rimozione di amianto e rifacimento nuova copertura su un fabbricato di E.R.P. di proprietà di A.R.T.E. IMPERIA</t>
  </si>
  <si>
    <t>A.R.T.E. Imperia</t>
  </si>
  <si>
    <t>Lavori di recupero dei locali a piano terra dell'edificio sito in via Sertoli 11a e 11b per finalità socio-educative</t>
  </si>
  <si>
    <t>Recupero 45 alloggi di ERP di proprietà A.R.T.E. (anno 2023)</t>
  </si>
  <si>
    <t>Recupero alloggi sfitti di ERP e adeguamento impianti fabbricati di proprietà</t>
  </si>
  <si>
    <t>A.R.T.E. Savona</t>
  </si>
  <si>
    <t>Eliminazione amianto e rifacimento copertura su edifici di ERP di proprietà A.R.T.E.</t>
  </si>
  <si>
    <t>Recupero alloggi sfitti ubicati in Imperia su edifici di ERP di proprietà A.R.T.E.</t>
  </si>
  <si>
    <t>Recupero alloggi sfitti di ERP ed efficientamento energetico fabbricato</t>
  </si>
  <si>
    <t>Intervento di ERS - densificazione unità Ne.7.4 Ne.8.1</t>
  </si>
  <si>
    <t>A.R.T.E. La Spezia</t>
  </si>
  <si>
    <t>Recupero alloggi sfitti di ERP e adeguamento impianti fabbricati</t>
  </si>
  <si>
    <t>Programma speciale di recupero alloggi ERP sfitti di risulta - anno 2024</t>
  </si>
  <si>
    <t>Social housing mediante acquisto e recupero di n.24 alloggi da destinare ad edilizia residenziale pubblica e sistemazione area caramagna da destinare ad usi sociali</t>
  </si>
  <si>
    <t>ARTE Imperia</t>
  </si>
  <si>
    <t>Recupero 60 alloggi di ERP di proprietà A.R.T.E. (anno 2024)</t>
  </si>
  <si>
    <t>Programma speciale di recupero alloggi ERP sfitti di risulta - anno 2025</t>
  </si>
  <si>
    <t>Recupero n. 60 alloggi di ERP di proprietà A.R.T.E. (anno 2025)</t>
  </si>
  <si>
    <t>Efficientamento energetico fabbricato</t>
  </si>
  <si>
    <t>Miglioramento sismismico e riqualificazione energetica edificio via Tofane Genova</t>
  </si>
  <si>
    <t>Eliminazione amianto e rifacimento coperture su edifici di ERP di proprietà A.R.T.E.</t>
  </si>
  <si>
    <t>Recupero alloggi di proprietà A.R.T.E.</t>
  </si>
  <si>
    <t>Efficientamento energetico e miglioramento sismico edificio di proprietà A.R.T.E.</t>
  </si>
  <si>
    <t>Recupero alloggi sfitti in edifici di ERP di proprietà A.R.T.E.</t>
  </si>
  <si>
    <t>Rifacimento copertura edificio e recupero due alloggi sfitti</t>
  </si>
  <si>
    <t>Risanamento facciate ammalorate su edicifi di ERP di proprietà A.R.T.E.</t>
  </si>
  <si>
    <t>Programma speciale di recupero alloggi ERP sfitti di risulta - anno 2023</t>
  </si>
  <si>
    <t>Riqualificazione copertura edificio polifunzionale "Mercato dei Fiori"</t>
  </si>
  <si>
    <t>Comune di Sanremo</t>
  </si>
  <si>
    <t>Progetto per la realizzazione di un'area servizi a supporto dei poli turistico/culturali e del nascente museo archeologico ligure Mary Crowfoot</t>
  </si>
  <si>
    <t>Comune di Badalucco</t>
  </si>
  <si>
    <t xml:space="preserve">Realizzazione ciclopedonale in sponda sinistra Torrente Impero, riqualificazione  percorsi storici - 3 lotto </t>
  </si>
  <si>
    <t>Comune di Chiusavecchia</t>
  </si>
  <si>
    <t>Riqualificazione di via Mazzini - ricostruzione marciapiedi ed abbattimento barriere architettoniche. 1 lotto</t>
  </si>
  <si>
    <t>Comune di Taggia</t>
  </si>
  <si>
    <t>Valorizzazione del centro storico da via XXIII Novembre a Via Maneiro</t>
  </si>
  <si>
    <t>Comune di Toirano</t>
  </si>
  <si>
    <t>Compleamento dell'intervento di riqualificazione di via Don Bosco, parte bassa</t>
  </si>
  <si>
    <t>Opere complementari di rigenerazione urbana: ciclovia tirrenica da Via Sant'Anna a incrocio Via Villebone - opere di competenza comunale</t>
  </si>
  <si>
    <t>Comune di Diano Marina</t>
  </si>
  <si>
    <t>TOTALE Riq Urbana</t>
  </si>
  <si>
    <t>TOTALE Programmi urbani complessi ed edilizia</t>
  </si>
  <si>
    <t>Riqualificazione dei Teatri di S. Agostino in Genova</t>
  </si>
  <si>
    <t>Comune di Genova</t>
  </si>
  <si>
    <t>Interventi di completamento e riqualificazione del Teatro Cavour in Imperia</t>
  </si>
  <si>
    <t>Comune di Imperia</t>
  </si>
  <si>
    <t>Completamento del restauro e risanamento conservativo del Teatro Camillo Sivori in Finale Ligure</t>
  </si>
  <si>
    <t>Comune di Finale Ligure (SV)</t>
  </si>
  <si>
    <t>Interventi di adeguamento e rifunzionalizzazione  del Teatro Carlo Felice e del Teatro della Gioventù di Genova</t>
  </si>
  <si>
    <t>Fondazione Teatro Carlo Felice</t>
  </si>
  <si>
    <t>TOTALE Cultura</t>
  </si>
  <si>
    <t>Interventi di mitigazione del rischio idraulico del bacino del fiume Entella. I lotto</t>
  </si>
  <si>
    <t>Città Metropolitana di Genova</t>
  </si>
  <si>
    <t>Realizzazione canale scolmatore del torrente Bisagno in comune di Genova</t>
  </si>
  <si>
    <t>Commissario di Governo per il contrasto del dissesto idrogeologico nella regione Liguria</t>
  </si>
  <si>
    <t>TOTALE Difesa del suolo</t>
  </si>
  <si>
    <t>Assistenza tecnica*</t>
  </si>
  <si>
    <t>TOTALE Assistenza tecnica</t>
  </si>
  <si>
    <t>Nuovo Ospedale Felettino della Spezia</t>
  </si>
  <si>
    <t>ASL5</t>
  </si>
  <si>
    <t>Centro per la valutazione avanzata della capacita’ funzionale cardiorespiratoria</t>
  </si>
  <si>
    <t>ASL 3</t>
  </si>
  <si>
    <t>TOTALE Salute</t>
  </si>
  <si>
    <t>Rete Geografica Ligure (RG-Lnet)</t>
  </si>
  <si>
    <t>Re-factoring del sistema informativo regionale.</t>
  </si>
  <si>
    <t>TOTALE Informatica</t>
  </si>
  <si>
    <t>Bretella di collegamento tra via Bertola e via Trieste lungo la sponda destra del t. Segno</t>
  </si>
  <si>
    <t>Progetto Nuovo bacino di carenaggio 150x30</t>
  </si>
  <si>
    <t>TOTALE Sistema logistico e portuale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</si>
</sst>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[$-410]General"/>
    <numFmt numFmtId="166" formatCode="&quot; &quot;#,##0.00&quot; &quot;;&quot;-&quot;#,##0.00&quot; &quot;;&quot; &quot;&quot;-&quot;#&quot; &quot;;&quot; &quot;@&quot; &quot;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i/>
      <sz val="12"/>
      <color rgb="FF000000"/>
      <name val="Calibri"/>
      <family val="2"/>
    </font>
    <font>
      <b/>
      <sz val="16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Times New Roman"/>
      <family val="1"/>
    </font>
    <font>
      <b/>
      <sz val="7.5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2"/>
      <color rgb="FF000000"/>
      <name val="Calibri Light"/>
      <family val="2"/>
    </font>
    <font>
      <b/>
      <sz val="12"/>
      <color rgb="FF000000"/>
      <name val="Calibri Light"/>
      <family val="2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7" tint="-0.499984740745262"/>
      <name val="Calibri"/>
      <family val="2"/>
      <scheme val="minor"/>
    </font>
    <font>
      <b/>
      <sz val="11"/>
      <color rgb="FF9966FF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2060"/>
        <bgColor rgb="FF00206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Border="0" applyProtection="0"/>
  </cellStyleXfs>
  <cellXfs count="145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3" fontId="0" fillId="0" borderId="0" xfId="0" applyNumberFormat="1" applyAlignment="1">
      <alignment vertical="center"/>
    </xf>
    <xf numFmtId="0" fontId="0" fillId="0" borderId="1" xfId="0" applyBorder="1" applyAlignment="1">
      <alignment vertical="center" wrapText="1"/>
    </xf>
    <xf numFmtId="0" fontId="3" fillId="0" borderId="0" xfId="0" applyFont="1" applyAlignment="1">
      <alignment vertical="center" wrapText="1"/>
    </xf>
    <xf numFmtId="43" fontId="3" fillId="0" borderId="0" xfId="0" applyNumberFormat="1" applyFont="1" applyAlignment="1">
      <alignment vertical="center"/>
    </xf>
    <xf numFmtId="43" fontId="0" fillId="0" borderId="0" xfId="1" applyFont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3" fontId="0" fillId="0" borderId="1" xfId="1" applyFont="1" applyBorder="1" applyAlignment="1">
      <alignment vertical="center"/>
    </xf>
    <xf numFmtId="43" fontId="0" fillId="0" borderId="1" xfId="1" applyFont="1" applyFill="1" applyBorder="1" applyAlignment="1">
      <alignment vertical="center"/>
    </xf>
    <xf numFmtId="0" fontId="0" fillId="0" borderId="0" xfId="0" applyAlignment="1">
      <alignment vertical="center" wrapText="1"/>
    </xf>
    <xf numFmtId="164" fontId="3" fillId="0" borderId="0" xfId="0" applyNumberFormat="1" applyFont="1" applyAlignment="1">
      <alignment vertical="center"/>
    </xf>
    <xf numFmtId="0" fontId="11" fillId="0" borderId="0" xfId="0" applyFont="1" applyAlignment="1">
      <alignment vertical="center" wrapText="1"/>
    </xf>
    <xf numFmtId="0" fontId="13" fillId="4" borderId="11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vertical="center" wrapText="1"/>
    </xf>
    <xf numFmtId="43" fontId="7" fillId="0" borderId="11" xfId="1" applyFont="1" applyFill="1" applyBorder="1" applyAlignment="1">
      <alignment vertical="center"/>
    </xf>
    <xf numFmtId="166" fontId="12" fillId="0" borderId="11" xfId="0" applyNumberFormat="1" applyFont="1" applyBorder="1" applyAlignment="1">
      <alignment vertical="center"/>
    </xf>
    <xf numFmtId="0" fontId="14" fillId="5" borderId="12" xfId="0" applyFont="1" applyFill="1" applyBorder="1" applyAlignment="1">
      <alignment horizontal="center"/>
    </xf>
    <xf numFmtId="0" fontId="14" fillId="5" borderId="12" xfId="0" applyFont="1" applyFill="1" applyBorder="1" applyAlignment="1">
      <alignment horizontal="center" vertical="center" wrapText="1"/>
    </xf>
    <xf numFmtId="4" fontId="14" fillId="5" borderId="12" xfId="0" applyNumberFormat="1" applyFont="1" applyFill="1" applyBorder="1" applyAlignment="1">
      <alignment horizontal="center"/>
    </xf>
    <xf numFmtId="0" fontId="15" fillId="0" borderId="0" xfId="0" applyFont="1"/>
    <xf numFmtId="49" fontId="0" fillId="0" borderId="13" xfId="0" applyNumberFormat="1" applyBorder="1" applyAlignment="1">
      <alignment horizontal="justify" vertical="center" wrapText="1"/>
    </xf>
    <xf numFmtId="0" fontId="3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4" fontId="16" fillId="0" borderId="14" xfId="0" applyNumberFormat="1" applyFont="1" applyBorder="1" applyAlignment="1" applyProtection="1">
      <alignment horizontal="right" vertical="center" wrapText="1"/>
      <protection locked="0"/>
    </xf>
    <xf numFmtId="4" fontId="16" fillId="0" borderId="1" xfId="0" applyNumberFormat="1" applyFont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5" xfId="0" applyNumberForma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15" fillId="0" borderId="1" xfId="0" applyFont="1" applyBorder="1"/>
    <xf numFmtId="49" fontId="4" fillId="0" borderId="15" xfId="0" applyNumberFormat="1" applyFont="1" applyBorder="1" applyAlignment="1">
      <alignment vertical="center" wrapText="1"/>
    </xf>
    <xf numFmtId="4" fontId="17" fillId="0" borderId="1" xfId="0" applyNumberFormat="1" applyFont="1" applyBorder="1" applyAlignment="1" applyProtection="1">
      <alignment horizontal="right" vertical="center" wrapText="1"/>
      <protection locked="0"/>
    </xf>
    <xf numFmtId="0" fontId="20" fillId="6" borderId="18" xfId="0" applyFont="1" applyFill="1" applyBorder="1" applyAlignment="1">
      <alignment horizontal="center"/>
    </xf>
    <xf numFmtId="4" fontId="20" fillId="6" borderId="18" xfId="0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16" fillId="0" borderId="14" xfId="0" applyNumberFormat="1" applyFont="1" applyBorder="1" applyAlignment="1">
      <alignment horizontal="right" vertical="center"/>
    </xf>
    <xf numFmtId="4" fontId="1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0" fontId="0" fillId="0" borderId="1" xfId="0" applyBorder="1" applyAlignment="1">
      <alignment horizontal="right" vertical="center"/>
    </xf>
    <xf numFmtId="4" fontId="17" fillId="0" borderId="1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22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24" fillId="0" borderId="12" xfId="0" applyFont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26" fillId="0" borderId="1" xfId="0" applyFont="1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164" fontId="28" fillId="0" borderId="1" xfId="0" applyNumberFormat="1" applyFont="1" applyBorder="1" applyAlignment="1">
      <alignment vertical="center"/>
    </xf>
    <xf numFmtId="0" fontId="28" fillId="0" borderId="29" xfId="0" applyFont="1" applyBorder="1" applyAlignment="1">
      <alignment vertical="center"/>
    </xf>
    <xf numFmtId="0" fontId="28" fillId="0" borderId="30" xfId="0" applyFont="1" applyBorder="1" applyAlignment="1">
      <alignment vertical="center"/>
    </xf>
    <xf numFmtId="43" fontId="0" fillId="0" borderId="0" xfId="1" applyFont="1"/>
    <xf numFmtId="43" fontId="0" fillId="0" borderId="0" xfId="0" applyNumberFormat="1"/>
    <xf numFmtId="49" fontId="0" fillId="0" borderId="15" xfId="0" applyNumberFormat="1" applyBorder="1" applyAlignment="1">
      <alignment horizontal="justify" vertical="center" wrapText="1"/>
    </xf>
    <xf numFmtId="0" fontId="4" fillId="0" borderId="3" xfId="0" applyFont="1" applyBorder="1" applyAlignment="1">
      <alignment vertical="center" wrapText="1"/>
    </xf>
    <xf numFmtId="43" fontId="4" fillId="0" borderId="3" xfId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Fill="1" applyBorder="1" applyAlignment="1">
      <alignment vertical="center" wrapText="1"/>
    </xf>
    <xf numFmtId="43" fontId="4" fillId="0" borderId="0" xfId="1" applyFont="1" applyFill="1" applyBorder="1" applyAlignment="1">
      <alignment vertical="center" wrapText="1"/>
    </xf>
    <xf numFmtId="43" fontId="4" fillId="0" borderId="1" xfId="2" applyFont="1" applyFill="1" applyBorder="1" applyAlignment="1">
      <alignment vertical="center"/>
    </xf>
    <xf numFmtId="0" fontId="5" fillId="0" borderId="0" xfId="0" applyFont="1"/>
    <xf numFmtId="0" fontId="4" fillId="0" borderId="1" xfId="0" applyFont="1" applyBorder="1" applyAlignment="1">
      <alignment horizontal="left" vertical="center" wrapText="1"/>
    </xf>
    <xf numFmtId="4" fontId="14" fillId="8" borderId="12" xfId="0" applyNumberFormat="1" applyFont="1" applyFill="1" applyBorder="1" applyAlignment="1">
      <alignment horizontal="right"/>
    </xf>
    <xf numFmtId="4" fontId="14" fillId="8" borderId="32" xfId="0" applyNumberFormat="1" applyFont="1" applyFill="1" applyBorder="1" applyAlignment="1">
      <alignment horizontal="right"/>
    </xf>
    <xf numFmtId="0" fontId="14" fillId="0" borderId="0" xfId="0" applyFont="1" applyAlignment="1">
      <alignment horizontal="right"/>
    </xf>
    <xf numFmtId="4" fontId="32" fillId="9" borderId="1" xfId="0" applyNumberFormat="1" applyFont="1" applyFill="1" applyBorder="1"/>
    <xf numFmtId="4" fontId="33" fillId="9" borderId="1" xfId="0" applyNumberFormat="1" applyFont="1" applyFill="1" applyBorder="1"/>
    <xf numFmtId="49" fontId="4" fillId="0" borderId="1" xfId="0" applyNumberFormat="1" applyFont="1" applyBorder="1" applyAlignment="1">
      <alignment vertical="center" wrapText="1"/>
    </xf>
    <xf numFmtId="0" fontId="34" fillId="0" borderId="0" xfId="0" applyFont="1"/>
    <xf numFmtId="4" fontId="14" fillId="8" borderId="1" xfId="0" applyNumberFormat="1" applyFont="1" applyFill="1" applyBorder="1"/>
    <xf numFmtId="4" fontId="35" fillId="8" borderId="1" xfId="0" applyNumberFormat="1" applyFont="1" applyFill="1" applyBorder="1"/>
    <xf numFmtId="0" fontId="34" fillId="0" borderId="0" xfId="0" applyFont="1" applyAlignment="1">
      <alignment wrapText="1"/>
    </xf>
    <xf numFmtId="0" fontId="36" fillId="0" borderId="0" xfId="0" applyFont="1"/>
    <xf numFmtId="4" fontId="0" fillId="0" borderId="1" xfId="0" applyNumberForma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4" fontId="4" fillId="0" borderId="1" xfId="0" applyNumberFormat="1" applyFont="1" applyBorder="1" applyAlignment="1">
      <alignment vertical="center"/>
    </xf>
    <xf numFmtId="0" fontId="21" fillId="0" borderId="0" xfId="0" applyFont="1"/>
    <xf numFmtId="4" fontId="17" fillId="0" borderId="1" xfId="0" applyNumberFormat="1" applyFont="1" applyBorder="1"/>
    <xf numFmtId="0" fontId="37" fillId="0" borderId="0" xfId="0" applyFont="1"/>
    <xf numFmtId="164" fontId="0" fillId="0" borderId="0" xfId="0" applyNumberFormat="1" applyAlignment="1">
      <alignment vertical="center"/>
    </xf>
    <xf numFmtId="164" fontId="0" fillId="0" borderId="1" xfId="0" applyNumberFormat="1" applyBorder="1" applyAlignment="1">
      <alignment vertical="center"/>
    </xf>
    <xf numFmtId="43" fontId="0" fillId="0" borderId="21" xfId="1" applyFont="1" applyFill="1" applyBorder="1" applyAlignment="1">
      <alignment vertical="center"/>
    </xf>
    <xf numFmtId="164" fontId="25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164" fontId="25" fillId="0" borderId="2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2" fontId="0" fillId="0" borderId="1" xfId="0" quotePrefix="1" applyNumberFormat="1" applyBorder="1" applyAlignment="1">
      <alignment horizontal="right" vertical="center"/>
    </xf>
    <xf numFmtId="0" fontId="22" fillId="0" borderId="0" xfId="0" applyFont="1" applyAlignment="1">
      <alignment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43" fontId="0" fillId="7" borderId="22" xfId="1" applyFont="1" applyFill="1" applyBorder="1" applyAlignment="1">
      <alignment horizontal="center" vertical="center"/>
    </xf>
    <xf numFmtId="43" fontId="0" fillId="7" borderId="3" xfId="1" applyFont="1" applyFill="1" applyBorder="1" applyAlignment="1">
      <alignment horizontal="center" vertical="center"/>
    </xf>
    <xf numFmtId="43" fontId="7" fillId="0" borderId="22" xfId="1" applyFont="1" applyFill="1" applyBorder="1" applyAlignment="1">
      <alignment horizontal="center" vertical="center" wrapText="1"/>
    </xf>
    <xf numFmtId="43" fontId="7" fillId="0" borderId="3" xfId="1" applyFont="1" applyFill="1" applyBorder="1" applyAlignment="1">
      <alignment horizontal="center" vertical="center" wrapText="1"/>
    </xf>
    <xf numFmtId="164" fontId="0" fillId="0" borderId="23" xfId="0" applyNumberFormat="1" applyBorder="1" applyAlignment="1">
      <alignment horizontal="center" vertical="center"/>
    </xf>
    <xf numFmtId="164" fontId="0" fillId="0" borderId="24" xfId="0" applyNumberFormat="1" applyBorder="1" applyAlignment="1">
      <alignment horizontal="center" vertical="center"/>
    </xf>
    <xf numFmtId="164" fontId="0" fillId="0" borderId="25" xfId="0" applyNumberFormat="1" applyBorder="1" applyAlignment="1">
      <alignment horizontal="center" vertical="center"/>
    </xf>
    <xf numFmtId="164" fontId="0" fillId="0" borderId="26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164" fontId="0" fillId="0" borderId="27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28" xfId="0" applyNumberFormat="1" applyBorder="1" applyAlignment="1">
      <alignment horizontal="center" vertical="center"/>
    </xf>
    <xf numFmtId="165" fontId="10" fillId="0" borderId="0" xfId="3" applyFont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10" xfId="0" applyFont="1" applyBorder="1" applyAlignment="1">
      <alignment horizontal="right" vertical="center" wrapText="1"/>
    </xf>
    <xf numFmtId="0" fontId="30" fillId="9" borderId="1" xfId="0" applyFont="1" applyFill="1" applyBorder="1" applyAlignment="1">
      <alignment horizontal="right" vertical="center" wrapText="1"/>
    </xf>
    <xf numFmtId="0" fontId="31" fillId="9" borderId="1" xfId="0" applyFont="1" applyFill="1" applyBorder="1" applyAlignment="1">
      <alignment horizontal="right" vertical="center" wrapText="1"/>
    </xf>
    <xf numFmtId="0" fontId="29" fillId="8" borderId="1" xfId="0" applyFont="1" applyFill="1" applyBorder="1" applyAlignment="1">
      <alignment horizontal="right" vertical="center" wrapText="1"/>
    </xf>
    <xf numFmtId="0" fontId="15" fillId="8" borderId="1" xfId="0" applyFont="1" applyFill="1" applyBorder="1" applyAlignment="1">
      <alignment horizontal="right" vertical="center" wrapText="1"/>
    </xf>
    <xf numFmtId="0" fontId="29" fillId="8" borderId="31" xfId="0" applyFont="1" applyFill="1" applyBorder="1" applyAlignment="1">
      <alignment horizontal="right" vertical="center" wrapText="1"/>
    </xf>
    <xf numFmtId="0" fontId="15" fillId="8" borderId="0" xfId="0" applyFont="1" applyFill="1" applyAlignment="1">
      <alignment horizontal="right" vertical="center" wrapText="1"/>
    </xf>
    <xf numFmtId="0" fontId="18" fillId="6" borderId="17" xfId="0" applyFont="1" applyFill="1" applyBorder="1" applyAlignment="1">
      <alignment horizontal="right" vertical="center" wrapText="1"/>
    </xf>
    <xf numFmtId="0" fontId="19" fillId="6" borderId="18" xfId="0" applyFont="1" applyFill="1" applyBorder="1" applyAlignment="1">
      <alignment horizontal="right" vertical="center" wrapText="1"/>
    </xf>
    <xf numFmtId="0" fontId="15" fillId="0" borderId="16" xfId="0" applyFont="1" applyBorder="1" applyAlignment="1"/>
    <xf numFmtId="0" fontId="31" fillId="9" borderId="1" xfId="0" applyFont="1" applyFill="1" applyBorder="1" applyAlignment="1"/>
    <xf numFmtId="0" fontId="15" fillId="0" borderId="1" xfId="0" applyFont="1" applyBorder="1" applyAlignment="1"/>
  </cellXfs>
  <cellStyles count="4">
    <cellStyle name="Excel Built-in Normal" xfId="3" xr:uid="{00000000-0005-0000-0000-000000000000}"/>
    <cellStyle name="Migliaia" xfId="1" builtinId="3"/>
    <cellStyle name="Migliaia 2" xfId="2" xr:uid="{00000000-0005-0000-0000-000002000000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s\nuvec-s1\Users\grango\Documents\Invitalia\Agenzia%20della%20Coesione\Marche\FSC%20-%20Interventi%20Marche%2004%2008%202023_v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s\nuvec-s1\Users\grango\Documents\Invitalia\Agenzia%20della%20Coesione\Liguria\FSC%20-%20Interventi%20LIGURIA_v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Elenco per Accordo"/>
      <sheetName val="Consulta schede"/>
      <sheetName val="Inquadramento programmatico"/>
      <sheetName val="Anagrafica Enti"/>
      <sheetName val="Localizzazione"/>
      <sheetName val="Descrizione Interventi"/>
      <sheetName val="Cofinanziamento"/>
      <sheetName val="Cron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lenco per Accordo"/>
      <sheetName val="Analisi"/>
      <sheetName val="Strumentale analisi"/>
      <sheetName val="Elenco per accordo strumentale"/>
      <sheetName val="Cruscotto"/>
      <sheetName val="Elenco"/>
      <sheetName val="Cover"/>
      <sheetName val="Consulta schede"/>
      <sheetName val="Anagrafica Enti"/>
      <sheetName val="Localizzazione"/>
      <sheetName val="Descrizione Interventi"/>
      <sheetName val="Cofinanziamento"/>
      <sheetName val="Inquadramento programmatico"/>
      <sheetName val="Cron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1"/>
  <sheetViews>
    <sheetView tabSelected="1" workbookViewId="0">
      <selection activeCell="M9" sqref="M9"/>
    </sheetView>
  </sheetViews>
  <sheetFormatPr defaultColWidth="8.5703125" defaultRowHeight="15"/>
  <cols>
    <col min="1" max="1" width="37.140625" style="2" customWidth="1"/>
    <col min="2" max="3" width="18.85546875" style="2" customWidth="1"/>
    <col min="4" max="4" width="18.5703125" style="2" bestFit="1" customWidth="1"/>
    <col min="5" max="5" width="16.42578125" style="2" hidden="1" customWidth="1"/>
    <col min="6" max="7" width="14.42578125" style="2" hidden="1" customWidth="1"/>
    <col min="8" max="8" width="16.5703125" style="2" customWidth="1"/>
    <col min="9" max="9" width="17.5703125" style="2" bestFit="1" customWidth="1"/>
    <col min="10" max="10" width="18.5703125" style="2" bestFit="1" customWidth="1"/>
    <col min="11" max="11" width="18.5703125" style="2" customWidth="1"/>
    <col min="12" max="12" width="18.5703125" style="2" bestFit="1" customWidth="1"/>
    <col min="13" max="13" width="18.140625" style="2" customWidth="1"/>
    <col min="14" max="14" width="10.85546875" style="2" customWidth="1"/>
    <col min="15" max="15" width="14.5703125" style="2" hidden="1" customWidth="1"/>
    <col min="16" max="17" width="15.5703125" style="2" hidden="1" customWidth="1"/>
    <col min="18" max="18" width="17.5703125" style="2" customWidth="1"/>
    <col min="19" max="20" width="8.5703125" style="2"/>
    <col min="21" max="21" width="18.5703125" style="2" customWidth="1"/>
    <col min="22" max="16384" width="8.5703125" style="2"/>
  </cols>
  <sheetData>
    <row r="1" spans="1:22" ht="15.75">
      <c r="D1" s="51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52"/>
    </row>
    <row r="2" spans="1:22" ht="23.25" customHeight="1">
      <c r="A2" s="98" t="s">
        <v>0</v>
      </c>
      <c r="B2" s="101" t="s">
        <v>1</v>
      </c>
      <c r="C2" s="101"/>
      <c r="D2" s="101"/>
      <c r="E2" s="102" t="s">
        <v>2</v>
      </c>
      <c r="F2" s="103"/>
      <c r="G2" s="103"/>
      <c r="H2" s="103"/>
      <c r="I2" s="103"/>
      <c r="J2" s="103"/>
      <c r="K2" s="103"/>
      <c r="L2" s="104"/>
      <c r="M2" s="98" t="s">
        <v>3</v>
      </c>
      <c r="N2" s="98" t="s">
        <v>4</v>
      </c>
      <c r="O2" s="102" t="s">
        <v>5</v>
      </c>
      <c r="P2" s="103"/>
      <c r="Q2" s="104"/>
    </row>
    <row r="3" spans="1:22" ht="57.75" customHeight="1">
      <c r="A3" s="99"/>
      <c r="B3" s="105" t="s">
        <v>6</v>
      </c>
      <c r="C3" s="105" t="s">
        <v>7</v>
      </c>
      <c r="D3" s="105" t="s">
        <v>8</v>
      </c>
      <c r="E3" s="98" t="s">
        <v>9</v>
      </c>
      <c r="F3" s="98" t="s">
        <v>10</v>
      </c>
      <c r="G3" s="98" t="s">
        <v>10</v>
      </c>
      <c r="H3" s="98" t="s">
        <v>11</v>
      </c>
      <c r="I3" s="98" t="s">
        <v>12</v>
      </c>
      <c r="J3" s="98" t="s">
        <v>13</v>
      </c>
      <c r="K3" s="98" t="s">
        <v>14</v>
      </c>
      <c r="L3" s="98" t="s">
        <v>15</v>
      </c>
      <c r="M3" s="99"/>
      <c r="N3" s="99"/>
      <c r="O3" s="98" t="s">
        <v>16</v>
      </c>
      <c r="P3" s="108" t="s">
        <v>17</v>
      </c>
      <c r="Q3" s="109"/>
      <c r="V3" s="54"/>
    </row>
    <row r="4" spans="1:22">
      <c r="A4" s="100"/>
      <c r="B4" s="105"/>
      <c r="C4" s="105"/>
      <c r="D4" s="105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53" t="s">
        <v>18</v>
      </c>
      <c r="Q4" s="53" t="s">
        <v>19</v>
      </c>
      <c r="V4" s="54"/>
    </row>
    <row r="5" spans="1:22" ht="15.75">
      <c r="A5" s="55" t="s">
        <v>20</v>
      </c>
      <c r="B5" s="12">
        <v>25000000</v>
      </c>
      <c r="C5" s="12">
        <v>1690000</v>
      </c>
      <c r="D5" s="90">
        <f t="shared" ref="D5:D15" si="0">SUM(B5:C5)</f>
        <v>26690000</v>
      </c>
      <c r="E5" s="12"/>
      <c r="F5" s="12"/>
      <c r="G5" s="12"/>
      <c r="H5" s="12"/>
      <c r="I5" s="12">
        <v>6810000</v>
      </c>
      <c r="J5" s="12"/>
      <c r="K5" s="12"/>
      <c r="L5" s="90">
        <f t="shared" ref="L5:L12" si="1">SUM(E5:K5)</f>
        <v>6810000</v>
      </c>
      <c r="M5" s="91">
        <f>L5+D5</f>
        <v>33500000</v>
      </c>
      <c r="N5" s="31">
        <v>3</v>
      </c>
      <c r="O5" s="110"/>
      <c r="P5" s="112"/>
      <c r="Q5" s="112"/>
      <c r="R5" s="3"/>
      <c r="V5" s="54"/>
    </row>
    <row r="6" spans="1:22" ht="15.75">
      <c r="A6" s="55" t="s">
        <v>21</v>
      </c>
      <c r="B6" s="12">
        <v>29500000</v>
      </c>
      <c r="C6" s="12">
        <v>522595</v>
      </c>
      <c r="D6" s="90">
        <f t="shared" si="0"/>
        <v>30022595</v>
      </c>
      <c r="E6" s="12"/>
      <c r="F6" s="12"/>
      <c r="G6" s="12"/>
      <c r="H6" s="12"/>
      <c r="I6" s="12">
        <f>2134894.82+400405</f>
        <v>2535299.8199999998</v>
      </c>
      <c r="J6" s="90">
        <v>212400000</v>
      </c>
      <c r="K6" s="12"/>
      <c r="L6" s="90">
        <f t="shared" si="1"/>
        <v>214935299.81999999</v>
      </c>
      <c r="M6" s="91">
        <f t="shared" ref="M6:M12" si="2">L6+D6</f>
        <v>244957894.81999999</v>
      </c>
      <c r="N6" s="31">
        <v>5</v>
      </c>
      <c r="O6" s="110"/>
      <c r="P6" s="112"/>
      <c r="Q6" s="112"/>
      <c r="R6" s="3"/>
      <c r="V6" s="54"/>
    </row>
    <row r="7" spans="1:22" ht="15.75">
      <c r="A7" s="55" t="s">
        <v>22</v>
      </c>
      <c r="B7" s="12">
        <v>4400000</v>
      </c>
      <c r="C7" s="12"/>
      <c r="D7" s="90">
        <f t="shared" si="0"/>
        <v>4400000</v>
      </c>
      <c r="E7" s="12"/>
      <c r="F7" s="12"/>
      <c r="G7" s="12"/>
      <c r="H7" s="12"/>
      <c r="I7" s="12">
        <v>55000</v>
      </c>
      <c r="J7" s="12"/>
      <c r="K7" s="12"/>
      <c r="L7" s="90">
        <f t="shared" si="1"/>
        <v>55000</v>
      </c>
      <c r="M7" s="91">
        <f t="shared" si="2"/>
        <v>4455000</v>
      </c>
      <c r="N7" s="31">
        <v>4</v>
      </c>
      <c r="O7" s="110"/>
      <c r="P7" s="112"/>
      <c r="Q7" s="112"/>
      <c r="R7" s="3"/>
      <c r="V7" s="54"/>
    </row>
    <row r="8" spans="1:22" ht="15.75">
      <c r="A8" s="55" t="s">
        <v>23</v>
      </c>
      <c r="B8" s="12">
        <v>83105382.549999997</v>
      </c>
      <c r="C8" s="12">
        <v>13451752.83</v>
      </c>
      <c r="D8" s="90">
        <f t="shared" si="0"/>
        <v>96557135.379999995</v>
      </c>
      <c r="E8" s="12"/>
      <c r="F8" s="12"/>
      <c r="G8" s="12"/>
      <c r="H8" s="12"/>
      <c r="I8" s="12">
        <f>310888.93+3693417.8</f>
        <v>4004306.73</v>
      </c>
      <c r="J8" s="12">
        <f>11671090.71</f>
        <v>11671090.710000001</v>
      </c>
      <c r="K8" s="12">
        <f>39500000+11660183.62</f>
        <v>51160183.619999997</v>
      </c>
      <c r="L8" s="90">
        <f t="shared" si="1"/>
        <v>66835581.060000002</v>
      </c>
      <c r="M8" s="91">
        <f t="shared" si="2"/>
        <v>163392716.44</v>
      </c>
      <c r="N8" s="31">
        <v>58</v>
      </c>
      <c r="O8" s="110"/>
      <c r="P8" s="112"/>
      <c r="Q8" s="112"/>
      <c r="R8" s="3"/>
      <c r="V8" s="54"/>
    </row>
    <row r="9" spans="1:22" ht="16.149999999999999" customHeight="1">
      <c r="A9" s="55" t="s">
        <v>24</v>
      </c>
      <c r="B9" s="12">
        <v>28050702.739999998</v>
      </c>
      <c r="C9" s="12">
        <v>14201328.779999999</v>
      </c>
      <c r="D9" s="90">
        <f t="shared" si="0"/>
        <v>42252031.519999996</v>
      </c>
      <c r="E9" s="12"/>
      <c r="F9" s="12"/>
      <c r="G9" s="12"/>
      <c r="H9" s="12">
        <f>1561461</f>
        <v>1561461</v>
      </c>
      <c r="I9" s="12">
        <f>3313908.19+8409496.3</f>
        <v>11723404.49</v>
      </c>
      <c r="J9" s="12">
        <v>493909.64</v>
      </c>
      <c r="K9" s="12"/>
      <c r="L9" s="90">
        <f t="shared" si="1"/>
        <v>13778775.130000001</v>
      </c>
      <c r="M9" s="91">
        <f>L9+D9</f>
        <v>56030806.649999999</v>
      </c>
      <c r="N9" s="31">
        <v>43</v>
      </c>
      <c r="O9" s="110"/>
      <c r="P9" s="112"/>
      <c r="Q9" s="112"/>
      <c r="R9" s="3"/>
      <c r="V9" s="54"/>
    </row>
    <row r="10" spans="1:22" ht="15.75">
      <c r="A10" s="55" t="s">
        <v>25</v>
      </c>
      <c r="B10" s="12">
        <v>16072151.41</v>
      </c>
      <c r="C10" s="12">
        <f>1368031.7-138031.7</f>
        <v>1230000</v>
      </c>
      <c r="D10" s="90">
        <f t="shared" si="0"/>
        <v>17302151.41</v>
      </c>
      <c r="E10" s="12"/>
      <c r="F10" s="12"/>
      <c r="G10" s="12"/>
      <c r="H10" s="12"/>
      <c r="I10" s="12">
        <f>4640951+153500</f>
        <v>4794451</v>
      </c>
      <c r="J10" s="12">
        <f>147193696.94+1016500</f>
        <v>148210196.94</v>
      </c>
      <c r="K10" s="12">
        <v>97011829.170000002</v>
      </c>
      <c r="L10" s="90">
        <f t="shared" si="1"/>
        <v>250016477.11000001</v>
      </c>
      <c r="M10" s="91">
        <f t="shared" si="2"/>
        <v>267318628.52000001</v>
      </c>
      <c r="N10" s="31">
        <v>4</v>
      </c>
      <c r="O10" s="110"/>
      <c r="P10" s="112"/>
      <c r="Q10" s="112"/>
      <c r="R10" s="3"/>
      <c r="V10" s="54"/>
    </row>
    <row r="11" spans="1:22" ht="15.75">
      <c r="A11" s="55" t="s">
        <v>26</v>
      </c>
      <c r="B11" s="12">
        <v>742000</v>
      </c>
      <c r="C11" s="12">
        <v>4157626.5199999996</v>
      </c>
      <c r="D11" s="90">
        <f t="shared" si="0"/>
        <v>4899626.5199999996</v>
      </c>
      <c r="E11" s="12"/>
      <c r="F11" s="12"/>
      <c r="G11" s="12"/>
      <c r="H11" s="12">
        <v>4136045.96</v>
      </c>
      <c r="I11" s="12">
        <f>438000+1188283.45</f>
        <v>1626283.45</v>
      </c>
      <c r="J11" s="12">
        <f>1762543.55</f>
        <v>1762543.55</v>
      </c>
      <c r="K11" s="12">
        <v>3000</v>
      </c>
      <c r="L11" s="90">
        <f t="shared" si="1"/>
        <v>7527872.96</v>
      </c>
      <c r="M11" s="91">
        <f t="shared" si="2"/>
        <v>12427499.48</v>
      </c>
      <c r="N11" s="31">
        <v>5</v>
      </c>
      <c r="O11" s="110"/>
      <c r="P11" s="112"/>
      <c r="Q11" s="112"/>
      <c r="R11" s="3"/>
      <c r="V11" s="54"/>
    </row>
    <row r="12" spans="1:22" ht="15.75">
      <c r="A12" s="55" t="s">
        <v>27</v>
      </c>
      <c r="B12" s="12">
        <v>3683191.67</v>
      </c>
      <c r="C12" s="12"/>
      <c r="D12" s="90">
        <f t="shared" si="0"/>
        <v>3683191.67</v>
      </c>
      <c r="E12" s="12"/>
      <c r="F12" s="12"/>
      <c r="G12" s="12"/>
      <c r="H12" s="12"/>
      <c r="I12" s="12"/>
      <c r="J12" s="12"/>
      <c r="K12" s="12"/>
      <c r="L12" s="90">
        <f t="shared" si="1"/>
        <v>0</v>
      </c>
      <c r="M12" s="91">
        <f t="shared" si="2"/>
        <v>3683191.67</v>
      </c>
      <c r="N12" s="31">
        <v>1</v>
      </c>
      <c r="O12" s="110"/>
      <c r="P12" s="112"/>
      <c r="Q12" s="112"/>
      <c r="R12" s="3"/>
    </row>
    <row r="13" spans="1:22" ht="15.75">
      <c r="A13" s="56" t="s">
        <v>28</v>
      </c>
      <c r="B13" s="92">
        <f>SUM(B5:B12)</f>
        <v>190553428.37</v>
      </c>
      <c r="C13" s="92">
        <f>SUM(C5:C12)</f>
        <v>35253303.129999995</v>
      </c>
      <c r="D13" s="93">
        <f t="shared" si="0"/>
        <v>225806731.5</v>
      </c>
      <c r="E13" s="92">
        <f t="shared" ref="E13:N13" si="3">SUM(E5:E12)</f>
        <v>0</v>
      </c>
      <c r="F13" s="92">
        <f t="shared" si="3"/>
        <v>0</v>
      </c>
      <c r="G13" s="92">
        <f t="shared" si="3"/>
        <v>0</v>
      </c>
      <c r="H13" s="92">
        <f t="shared" si="3"/>
        <v>5697506.96</v>
      </c>
      <c r="I13" s="92">
        <f t="shared" si="3"/>
        <v>31548745.489999998</v>
      </c>
      <c r="J13" s="92">
        <f t="shared" si="3"/>
        <v>374537740.83999997</v>
      </c>
      <c r="K13" s="92">
        <f t="shared" si="3"/>
        <v>148175012.78999999</v>
      </c>
      <c r="L13" s="92">
        <f t="shared" si="3"/>
        <v>559959006.08000004</v>
      </c>
      <c r="M13" s="94">
        <f t="shared" si="3"/>
        <v>785765737.57999992</v>
      </c>
      <c r="N13" s="95">
        <f t="shared" si="3"/>
        <v>123</v>
      </c>
      <c r="O13" s="110"/>
      <c r="P13" s="112"/>
      <c r="Q13" s="112"/>
      <c r="R13" s="3"/>
      <c r="U13" s="3"/>
    </row>
    <row r="14" spans="1:22" ht="15.75">
      <c r="A14" s="55" t="s">
        <v>29</v>
      </c>
      <c r="B14" s="12">
        <v>40000000</v>
      </c>
      <c r="C14" s="55"/>
      <c r="D14" s="90">
        <f t="shared" si="0"/>
        <v>40000000</v>
      </c>
      <c r="E14" s="114"/>
      <c r="F14" s="115"/>
      <c r="G14" s="115"/>
      <c r="H14" s="115"/>
      <c r="I14" s="115"/>
      <c r="J14" s="115"/>
      <c r="K14" s="115"/>
      <c r="L14" s="115"/>
      <c r="M14" s="115"/>
      <c r="N14" s="116"/>
      <c r="O14" s="110"/>
      <c r="P14" s="112"/>
      <c r="Q14" s="112"/>
      <c r="U14" s="3"/>
    </row>
    <row r="15" spans="1:22" ht="15.75" hidden="1">
      <c r="A15" s="55" t="s">
        <v>30</v>
      </c>
      <c r="B15" s="96">
        <v>0</v>
      </c>
      <c r="C15" s="55"/>
      <c r="D15" s="90">
        <f t="shared" si="0"/>
        <v>0</v>
      </c>
      <c r="E15" s="117"/>
      <c r="F15" s="118"/>
      <c r="G15" s="118"/>
      <c r="H15" s="118"/>
      <c r="I15" s="118"/>
      <c r="J15" s="118"/>
      <c r="K15" s="118"/>
      <c r="L15" s="118"/>
      <c r="M15" s="118"/>
      <c r="N15" s="119"/>
      <c r="O15" s="111"/>
      <c r="P15" s="113"/>
      <c r="Q15" s="113"/>
      <c r="U15" s="3"/>
    </row>
    <row r="16" spans="1:22">
      <c r="A16" s="57" t="s">
        <v>31</v>
      </c>
      <c r="B16" s="92">
        <f>B13+B14+B15</f>
        <v>230553428.37</v>
      </c>
      <c r="C16" s="92">
        <f>C13+C14+C15</f>
        <v>35253303.129999995</v>
      </c>
      <c r="D16" s="92">
        <f>D13+D14+D15</f>
        <v>265806731.5</v>
      </c>
      <c r="E16" s="120"/>
      <c r="F16" s="121"/>
      <c r="G16" s="121"/>
      <c r="H16" s="121"/>
      <c r="I16" s="121"/>
      <c r="J16" s="121"/>
      <c r="K16" s="121"/>
      <c r="L16" s="121"/>
      <c r="M16" s="121"/>
      <c r="N16" s="122"/>
      <c r="O16" s="58">
        <f>SUM(O5:O14)</f>
        <v>0</v>
      </c>
      <c r="P16" s="58">
        <f>SUM(P5:P14)</f>
        <v>0</v>
      </c>
      <c r="Q16" s="58">
        <f>SUM(Q5:Q14)</f>
        <v>0</v>
      </c>
    </row>
    <row r="17" spans="1:17" ht="15.75" customHeight="1">
      <c r="A17" s="59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60"/>
    </row>
    <row r="18" spans="1:17" ht="20.25" customHeight="1">
      <c r="A18" s="106" t="s">
        <v>32</v>
      </c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</row>
    <row r="19" spans="1:17">
      <c r="A19" s="107"/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</row>
    <row r="21" spans="1:17">
      <c r="B21" s="7"/>
      <c r="I21" s="89"/>
    </row>
    <row r="22" spans="1:17">
      <c r="J22" s="89"/>
      <c r="M22" s="3"/>
    </row>
    <row r="31" spans="1:17">
      <c r="B31" s="7"/>
      <c r="C31" s="7"/>
    </row>
  </sheetData>
  <mergeCells count="26">
    <mergeCell ref="A18:Q18"/>
    <mergeCell ref="A19:Q19"/>
    <mergeCell ref="K3:K4"/>
    <mergeCell ref="L3:L4"/>
    <mergeCell ref="O3:O4"/>
    <mergeCell ref="P3:Q3"/>
    <mergeCell ref="O5:O15"/>
    <mergeCell ref="P5:P15"/>
    <mergeCell ref="Q5:Q15"/>
    <mergeCell ref="E14:N16"/>
    <mergeCell ref="E3:E4"/>
    <mergeCell ref="F3:F4"/>
    <mergeCell ref="G3:G4"/>
    <mergeCell ref="H3:H4"/>
    <mergeCell ref="I3:I4"/>
    <mergeCell ref="J3:J4"/>
    <mergeCell ref="E1:Q1"/>
    <mergeCell ref="A2:A4"/>
    <mergeCell ref="B2:D2"/>
    <mergeCell ref="E2:L2"/>
    <mergeCell ref="M2:M4"/>
    <mergeCell ref="N2:N4"/>
    <mergeCell ref="O2:Q2"/>
    <mergeCell ref="B3:B4"/>
    <mergeCell ref="C3:C4"/>
    <mergeCell ref="D3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96"/>
  <sheetViews>
    <sheetView showGridLines="0" topLeftCell="A89" zoomScaleNormal="100" workbookViewId="0">
      <selection activeCell="F59" sqref="F59"/>
    </sheetView>
  </sheetViews>
  <sheetFormatPr defaultColWidth="16.28515625" defaultRowHeight="15"/>
  <sheetData>
    <row r="1" spans="1:16" ht="65.25" customHeight="1">
      <c r="A1" s="123" t="s">
        <v>33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2"/>
    </row>
    <row r="2" spans="1:16">
      <c r="A2" s="126" t="s">
        <v>34</v>
      </c>
      <c r="B2" s="126" t="s">
        <v>35</v>
      </c>
      <c r="C2" s="126" t="s">
        <v>36</v>
      </c>
      <c r="D2" s="126" t="s">
        <v>37</v>
      </c>
      <c r="E2" s="126" t="s">
        <v>38</v>
      </c>
      <c r="F2" s="126" t="s">
        <v>39</v>
      </c>
      <c r="G2" s="126" t="s">
        <v>40</v>
      </c>
      <c r="H2" s="126" t="s">
        <v>41</v>
      </c>
      <c r="I2" s="126" t="s">
        <v>42</v>
      </c>
      <c r="J2" s="128" t="s">
        <v>43</v>
      </c>
      <c r="K2" s="124" t="s">
        <v>44</v>
      </c>
      <c r="L2" s="125"/>
      <c r="M2" s="124" t="s">
        <v>45</v>
      </c>
      <c r="N2" s="125"/>
      <c r="O2" s="124" t="s">
        <v>46</v>
      </c>
      <c r="P2" s="125"/>
    </row>
    <row r="3" spans="1:16" ht="30">
      <c r="A3" s="127"/>
      <c r="B3" s="127"/>
      <c r="C3" s="127"/>
      <c r="D3" s="127"/>
      <c r="E3" s="127"/>
      <c r="F3" s="127"/>
      <c r="G3" s="127"/>
      <c r="H3" s="127"/>
      <c r="I3" s="127"/>
      <c r="J3" s="129"/>
      <c r="K3" s="1" t="s">
        <v>47</v>
      </c>
      <c r="L3" s="1" t="s">
        <v>48</v>
      </c>
      <c r="M3" s="1" t="s">
        <v>47</v>
      </c>
      <c r="N3" s="1" t="s">
        <v>48</v>
      </c>
      <c r="O3" s="1" t="s">
        <v>47</v>
      </c>
      <c r="P3" s="1" t="s">
        <v>48</v>
      </c>
    </row>
    <row r="4" spans="1:16" ht="60">
      <c r="A4" s="64" t="s">
        <v>49</v>
      </c>
      <c r="B4" s="64" t="s">
        <v>50</v>
      </c>
      <c r="C4" s="64" t="s">
        <v>51</v>
      </c>
      <c r="D4" s="64" t="s">
        <v>52</v>
      </c>
      <c r="E4" s="64" t="s">
        <v>53</v>
      </c>
      <c r="F4" s="64" t="s">
        <v>54</v>
      </c>
      <c r="G4" s="65">
        <v>10000000</v>
      </c>
      <c r="H4" s="65">
        <v>10000000</v>
      </c>
      <c r="I4" s="64" t="s">
        <v>55</v>
      </c>
      <c r="J4" s="65">
        <v>0</v>
      </c>
      <c r="K4" s="65" t="s">
        <v>56</v>
      </c>
      <c r="L4" s="65" t="s">
        <v>56</v>
      </c>
      <c r="M4" s="65" t="s">
        <v>57</v>
      </c>
      <c r="N4" s="65" t="s">
        <v>58</v>
      </c>
      <c r="O4" s="64" t="s">
        <v>59</v>
      </c>
      <c r="P4" s="64" t="s">
        <v>60</v>
      </c>
    </row>
    <row r="5" spans="1:16" ht="60">
      <c r="A5" s="66" t="s">
        <v>61</v>
      </c>
      <c r="B5" s="66" t="s">
        <v>62</v>
      </c>
      <c r="C5" s="64" t="s">
        <v>51</v>
      </c>
      <c r="D5" s="66" t="s">
        <v>63</v>
      </c>
      <c r="E5" s="66" t="s">
        <v>64</v>
      </c>
      <c r="F5" s="66" t="s">
        <v>65</v>
      </c>
      <c r="G5" s="67">
        <v>15000000</v>
      </c>
      <c r="H5" s="67">
        <v>15000000</v>
      </c>
      <c r="I5" s="66" t="s">
        <v>55</v>
      </c>
      <c r="J5" s="67">
        <v>0</v>
      </c>
      <c r="K5" s="65" t="s">
        <v>56</v>
      </c>
      <c r="L5" s="65" t="s">
        <v>56</v>
      </c>
      <c r="M5" s="65" t="s">
        <v>66</v>
      </c>
      <c r="N5" s="65" t="s">
        <v>67</v>
      </c>
      <c r="O5" s="66" t="s">
        <v>66</v>
      </c>
      <c r="P5" s="66" t="s">
        <v>68</v>
      </c>
    </row>
    <row r="6" spans="1:16" ht="105">
      <c r="A6" s="66" t="s">
        <v>69</v>
      </c>
      <c r="B6" s="66" t="s">
        <v>70</v>
      </c>
      <c r="C6" s="66" t="s">
        <v>71</v>
      </c>
      <c r="D6" s="66" t="s">
        <v>72</v>
      </c>
      <c r="E6" s="66" t="s">
        <v>73</v>
      </c>
      <c r="F6" s="66" t="s">
        <v>74</v>
      </c>
      <c r="G6" s="67">
        <v>231400000</v>
      </c>
      <c r="H6" s="67">
        <v>27000000</v>
      </c>
      <c r="I6" s="66" t="s">
        <v>55</v>
      </c>
      <c r="J6" s="67">
        <v>204400000</v>
      </c>
      <c r="K6" s="65" t="s">
        <v>75</v>
      </c>
      <c r="L6" s="65" t="s">
        <v>75</v>
      </c>
      <c r="M6" s="65" t="s">
        <v>75</v>
      </c>
      <c r="N6" s="65" t="s">
        <v>75</v>
      </c>
      <c r="O6" s="66" t="s">
        <v>76</v>
      </c>
      <c r="P6" s="66" t="s">
        <v>66</v>
      </c>
    </row>
    <row r="7" spans="1:16" ht="105">
      <c r="A7" s="66" t="s">
        <v>77</v>
      </c>
      <c r="B7" s="66" t="s">
        <v>78</v>
      </c>
      <c r="C7" s="66" t="s">
        <v>71</v>
      </c>
      <c r="D7" s="66" t="s">
        <v>72</v>
      </c>
      <c r="E7" s="66" t="s">
        <v>79</v>
      </c>
      <c r="F7" s="66" t="s">
        <v>80</v>
      </c>
      <c r="G7" s="67">
        <v>12634894.82</v>
      </c>
      <c r="H7" s="67">
        <v>2500000</v>
      </c>
      <c r="I7" s="66" t="s">
        <v>55</v>
      </c>
      <c r="J7" s="67">
        <v>10134894.82</v>
      </c>
      <c r="K7" s="65" t="s">
        <v>75</v>
      </c>
      <c r="L7" s="65" t="s">
        <v>75</v>
      </c>
      <c r="M7" s="65" t="s">
        <v>75</v>
      </c>
      <c r="N7" s="65" t="s">
        <v>75</v>
      </c>
      <c r="O7" s="66" t="s">
        <v>76</v>
      </c>
      <c r="P7" s="66" t="s">
        <v>81</v>
      </c>
    </row>
    <row r="8" spans="1:16" ht="105">
      <c r="A8" s="66" t="s">
        <v>82</v>
      </c>
      <c r="B8" s="66" t="s">
        <v>83</v>
      </c>
      <c r="C8" s="66" t="s">
        <v>84</v>
      </c>
      <c r="D8" s="66" t="s">
        <v>85</v>
      </c>
      <c r="E8" s="66" t="s">
        <v>86</v>
      </c>
      <c r="F8" s="66" t="s">
        <v>87</v>
      </c>
      <c r="G8" s="67">
        <v>1000000</v>
      </c>
      <c r="H8" s="67">
        <v>1000000</v>
      </c>
      <c r="I8" s="66" t="s">
        <v>55</v>
      </c>
      <c r="J8" s="67">
        <v>0</v>
      </c>
      <c r="K8" s="65" t="s">
        <v>56</v>
      </c>
      <c r="L8" s="65" t="s">
        <v>57</v>
      </c>
      <c r="M8" s="65" t="s">
        <v>57</v>
      </c>
      <c r="N8" s="65" t="s">
        <v>59</v>
      </c>
      <c r="O8" s="66" t="s">
        <v>88</v>
      </c>
      <c r="P8" s="66" t="s">
        <v>89</v>
      </c>
    </row>
    <row r="9" spans="1:16" ht="60">
      <c r="A9" s="66" t="s">
        <v>90</v>
      </c>
      <c r="B9" s="66" t="s">
        <v>91</v>
      </c>
      <c r="C9" s="66" t="s">
        <v>84</v>
      </c>
      <c r="D9" s="66" t="s">
        <v>85</v>
      </c>
      <c r="E9" s="66" t="s">
        <v>92</v>
      </c>
      <c r="F9" s="66" t="s">
        <v>93</v>
      </c>
      <c r="G9" s="67">
        <v>1055000</v>
      </c>
      <c r="H9" s="67">
        <v>1000000</v>
      </c>
      <c r="I9" s="66" t="s">
        <v>55</v>
      </c>
      <c r="J9" s="67">
        <v>55000</v>
      </c>
      <c r="K9" s="65" t="s">
        <v>76</v>
      </c>
      <c r="L9" s="65" t="s">
        <v>56</v>
      </c>
      <c r="M9" s="65" t="s">
        <v>76</v>
      </c>
      <c r="N9" s="65" t="s">
        <v>56</v>
      </c>
      <c r="O9" s="66" t="s">
        <v>57</v>
      </c>
      <c r="P9" s="66" t="s">
        <v>81</v>
      </c>
    </row>
    <row r="10" spans="1:16" ht="105">
      <c r="A10" s="66" t="s">
        <v>94</v>
      </c>
      <c r="B10" s="66" t="s">
        <v>95</v>
      </c>
      <c r="C10" s="66" t="s">
        <v>84</v>
      </c>
      <c r="D10" s="66" t="s">
        <v>85</v>
      </c>
      <c r="E10" s="66" t="s">
        <v>96</v>
      </c>
      <c r="F10" s="66" t="s">
        <v>97</v>
      </c>
      <c r="G10" s="67">
        <v>700000</v>
      </c>
      <c r="H10" s="67">
        <v>700000</v>
      </c>
      <c r="I10" s="66" t="s">
        <v>55</v>
      </c>
      <c r="J10" s="67">
        <v>0</v>
      </c>
      <c r="K10" s="65" t="s">
        <v>57</v>
      </c>
      <c r="L10" s="65" t="s">
        <v>57</v>
      </c>
      <c r="M10" s="65" t="s">
        <v>59</v>
      </c>
      <c r="N10" s="65" t="s">
        <v>59</v>
      </c>
      <c r="O10" s="66" t="s">
        <v>57</v>
      </c>
      <c r="P10" s="66" t="s">
        <v>81</v>
      </c>
    </row>
    <row r="11" spans="1:16" ht="120">
      <c r="A11" s="66" t="s">
        <v>98</v>
      </c>
      <c r="B11" s="66" t="s">
        <v>99</v>
      </c>
      <c r="C11" s="66" t="s">
        <v>100</v>
      </c>
      <c r="D11" s="66" t="s">
        <v>101</v>
      </c>
      <c r="E11" s="66" t="s">
        <v>102</v>
      </c>
      <c r="F11" s="66" t="s">
        <v>103</v>
      </c>
      <c r="G11" s="67">
        <v>868617.56</v>
      </c>
      <c r="H11" s="67">
        <v>868617.56</v>
      </c>
      <c r="I11" s="66" t="s">
        <v>55</v>
      </c>
      <c r="J11" s="67">
        <v>0</v>
      </c>
      <c r="K11" s="65" t="s">
        <v>75</v>
      </c>
      <c r="L11" s="65" t="s">
        <v>75</v>
      </c>
      <c r="M11" s="65" t="s">
        <v>56</v>
      </c>
      <c r="N11" s="65" t="s">
        <v>56</v>
      </c>
      <c r="O11" s="66" t="s">
        <v>58</v>
      </c>
      <c r="P11" s="66" t="s">
        <v>67</v>
      </c>
    </row>
    <row r="12" spans="1:16" ht="150">
      <c r="A12" s="66" t="s">
        <v>104</v>
      </c>
      <c r="B12" s="66" t="s">
        <v>105</v>
      </c>
      <c r="C12" s="66" t="s">
        <v>100</v>
      </c>
      <c r="D12" s="66" t="s">
        <v>101</v>
      </c>
      <c r="E12" s="66" t="s">
        <v>106</v>
      </c>
      <c r="F12" s="66" t="s">
        <v>107</v>
      </c>
      <c r="G12" s="67">
        <v>435000</v>
      </c>
      <c r="H12" s="67">
        <v>391500</v>
      </c>
      <c r="I12" s="66" t="s">
        <v>55</v>
      </c>
      <c r="J12" s="67">
        <v>43500</v>
      </c>
      <c r="K12" s="65" t="s">
        <v>75</v>
      </c>
      <c r="L12" s="65" t="s">
        <v>75</v>
      </c>
      <c r="M12" s="65" t="s">
        <v>56</v>
      </c>
      <c r="N12" s="65" t="s">
        <v>56</v>
      </c>
      <c r="O12" s="66" t="s">
        <v>58</v>
      </c>
      <c r="P12" s="66" t="s">
        <v>67</v>
      </c>
    </row>
    <row r="13" spans="1:16" ht="120">
      <c r="A13" s="66" t="s">
        <v>108</v>
      </c>
      <c r="B13" s="66" t="s">
        <v>109</v>
      </c>
      <c r="C13" s="66" t="s">
        <v>100</v>
      </c>
      <c r="D13" s="66" t="s">
        <v>101</v>
      </c>
      <c r="E13" s="66" t="s">
        <v>110</v>
      </c>
      <c r="F13" s="66" t="s">
        <v>111</v>
      </c>
      <c r="G13" s="67">
        <v>355000</v>
      </c>
      <c r="H13" s="67">
        <v>355000</v>
      </c>
      <c r="I13" s="66" t="s">
        <v>55</v>
      </c>
      <c r="J13" s="67">
        <v>0</v>
      </c>
      <c r="K13" s="65" t="s">
        <v>75</v>
      </c>
      <c r="L13" s="65" t="s">
        <v>75</v>
      </c>
      <c r="M13" s="65" t="s">
        <v>56</v>
      </c>
      <c r="N13" s="65" t="s">
        <v>56</v>
      </c>
      <c r="O13" s="66" t="s">
        <v>58</v>
      </c>
      <c r="P13" s="66" t="s">
        <v>67</v>
      </c>
    </row>
    <row r="14" spans="1:16" ht="90">
      <c r="A14" s="66" t="s">
        <v>112</v>
      </c>
      <c r="B14" s="66" t="s">
        <v>109</v>
      </c>
      <c r="C14" s="66" t="s">
        <v>100</v>
      </c>
      <c r="D14" s="66" t="s">
        <v>101</v>
      </c>
      <c r="E14" s="66" t="s">
        <v>113</v>
      </c>
      <c r="F14" s="66" t="s">
        <v>114</v>
      </c>
      <c r="G14" s="67">
        <v>440000</v>
      </c>
      <c r="H14" s="67">
        <v>440000</v>
      </c>
      <c r="I14" s="66" t="s">
        <v>55</v>
      </c>
      <c r="J14" s="67">
        <v>0</v>
      </c>
      <c r="K14" s="65" t="s">
        <v>75</v>
      </c>
      <c r="L14" s="65" t="s">
        <v>75</v>
      </c>
      <c r="M14" s="65" t="s">
        <v>56</v>
      </c>
      <c r="N14" s="65" t="s">
        <v>56</v>
      </c>
      <c r="O14" s="66" t="s">
        <v>58</v>
      </c>
      <c r="P14" s="66" t="s">
        <v>67</v>
      </c>
    </row>
    <row r="15" spans="1:16" ht="105">
      <c r="A15" s="66" t="s">
        <v>115</v>
      </c>
      <c r="B15" s="66" t="s">
        <v>116</v>
      </c>
      <c r="C15" s="66" t="s">
        <v>100</v>
      </c>
      <c r="D15" s="66" t="s">
        <v>101</v>
      </c>
      <c r="E15" s="66" t="s">
        <v>117</v>
      </c>
      <c r="F15" s="66" t="s">
        <v>118</v>
      </c>
      <c r="G15" s="67">
        <v>1000000</v>
      </c>
      <c r="H15" s="67">
        <v>950000</v>
      </c>
      <c r="I15" s="66" t="s">
        <v>55</v>
      </c>
      <c r="J15" s="67">
        <v>50000</v>
      </c>
      <c r="K15" s="65" t="s">
        <v>75</v>
      </c>
      <c r="L15" s="65" t="s">
        <v>75</v>
      </c>
      <c r="M15" s="65" t="s">
        <v>56</v>
      </c>
      <c r="N15" s="65" t="s">
        <v>57</v>
      </c>
      <c r="O15" s="66" t="s">
        <v>58</v>
      </c>
      <c r="P15" s="66" t="s">
        <v>67</v>
      </c>
    </row>
    <row r="16" spans="1:16" ht="120">
      <c r="A16" s="66" t="s">
        <v>119</v>
      </c>
      <c r="B16" s="66" t="s">
        <v>120</v>
      </c>
      <c r="C16" s="66" t="s">
        <v>100</v>
      </c>
      <c r="D16" s="66" t="s">
        <v>101</v>
      </c>
      <c r="E16" s="66" t="s">
        <v>121</v>
      </c>
      <c r="F16" s="66" t="s">
        <v>122</v>
      </c>
      <c r="G16" s="67">
        <v>345000</v>
      </c>
      <c r="H16" s="67">
        <v>300000</v>
      </c>
      <c r="I16" s="66" t="s">
        <v>55</v>
      </c>
      <c r="J16" s="67">
        <v>45000</v>
      </c>
      <c r="K16" s="65" t="s">
        <v>75</v>
      </c>
      <c r="L16" s="65" t="s">
        <v>75</v>
      </c>
      <c r="M16" s="65" t="s">
        <v>56</v>
      </c>
      <c r="N16" s="65" t="s">
        <v>56</v>
      </c>
      <c r="O16" s="66" t="s">
        <v>58</v>
      </c>
      <c r="P16" s="66" t="s">
        <v>67</v>
      </c>
    </row>
    <row r="17" spans="1:16" ht="135">
      <c r="A17" s="66" t="s">
        <v>123</v>
      </c>
      <c r="B17" s="66" t="s">
        <v>124</v>
      </c>
      <c r="C17" s="66" t="s">
        <v>100</v>
      </c>
      <c r="D17" s="66" t="s">
        <v>101</v>
      </c>
      <c r="E17" s="66" t="s">
        <v>125</v>
      </c>
      <c r="F17" s="66" t="s">
        <v>126</v>
      </c>
      <c r="G17" s="67">
        <v>740492.88</v>
      </c>
      <c r="H17" s="67">
        <v>740492.88</v>
      </c>
      <c r="I17" s="66" t="s">
        <v>55</v>
      </c>
      <c r="J17" s="67">
        <v>0</v>
      </c>
      <c r="K17" s="65" t="s">
        <v>75</v>
      </c>
      <c r="L17" s="65" t="s">
        <v>75</v>
      </c>
      <c r="M17" s="65" t="s">
        <v>56</v>
      </c>
      <c r="N17" s="65" t="s">
        <v>56</v>
      </c>
      <c r="O17" s="66" t="s">
        <v>58</v>
      </c>
      <c r="P17" s="66" t="s">
        <v>67</v>
      </c>
    </row>
    <row r="18" spans="1:16" ht="135">
      <c r="A18" s="66" t="s">
        <v>127</v>
      </c>
      <c r="B18" s="66" t="s">
        <v>128</v>
      </c>
      <c r="C18" s="66" t="s">
        <v>100</v>
      </c>
      <c r="D18" s="66" t="s">
        <v>101</v>
      </c>
      <c r="E18" s="66" t="s">
        <v>129</v>
      </c>
      <c r="F18" s="66" t="s">
        <v>130</v>
      </c>
      <c r="G18" s="67">
        <v>550000</v>
      </c>
      <c r="H18" s="67">
        <v>550000</v>
      </c>
      <c r="I18" s="66" t="s">
        <v>55</v>
      </c>
      <c r="J18" s="67">
        <v>0</v>
      </c>
      <c r="K18" s="65" t="s">
        <v>75</v>
      </c>
      <c r="L18" s="65" t="s">
        <v>75</v>
      </c>
      <c r="M18" s="65" t="s">
        <v>56</v>
      </c>
      <c r="N18" s="65" t="s">
        <v>56</v>
      </c>
      <c r="O18" s="66" t="s">
        <v>58</v>
      </c>
      <c r="P18" s="66" t="s">
        <v>67</v>
      </c>
    </row>
    <row r="19" spans="1:16" ht="120">
      <c r="A19" s="66" t="s">
        <v>131</v>
      </c>
      <c r="B19" s="66" t="s">
        <v>132</v>
      </c>
      <c r="C19" s="66" t="s">
        <v>100</v>
      </c>
      <c r="D19" s="66" t="s">
        <v>101</v>
      </c>
      <c r="E19" s="66" t="s">
        <v>133</v>
      </c>
      <c r="F19" s="66" t="s">
        <v>134</v>
      </c>
      <c r="G19" s="67">
        <v>540000</v>
      </c>
      <c r="H19" s="67">
        <v>513000</v>
      </c>
      <c r="I19" s="66" t="s">
        <v>55</v>
      </c>
      <c r="J19" s="67">
        <v>27000</v>
      </c>
      <c r="K19" s="65" t="s">
        <v>75</v>
      </c>
      <c r="L19" s="65" t="s">
        <v>75</v>
      </c>
      <c r="M19" s="65" t="s">
        <v>56</v>
      </c>
      <c r="N19" s="65" t="s">
        <v>57</v>
      </c>
      <c r="O19" s="66" t="s">
        <v>58</v>
      </c>
      <c r="P19" s="66" t="s">
        <v>67</v>
      </c>
    </row>
    <row r="20" spans="1:16" ht="90">
      <c r="A20" s="66" t="s">
        <v>135</v>
      </c>
      <c r="B20" s="66" t="s">
        <v>128</v>
      </c>
      <c r="C20" s="66" t="s">
        <v>100</v>
      </c>
      <c r="D20" s="66" t="s">
        <v>101</v>
      </c>
      <c r="E20" s="66" t="s">
        <v>136</v>
      </c>
      <c r="F20" s="66" t="s">
        <v>137</v>
      </c>
      <c r="G20" s="67">
        <v>500000</v>
      </c>
      <c r="H20" s="67">
        <v>500000</v>
      </c>
      <c r="I20" s="66" t="s">
        <v>55</v>
      </c>
      <c r="J20" s="67">
        <v>0</v>
      </c>
      <c r="K20" s="65" t="s">
        <v>75</v>
      </c>
      <c r="L20" s="65" t="s">
        <v>75</v>
      </c>
      <c r="M20" s="65" t="s">
        <v>56</v>
      </c>
      <c r="N20" s="65" t="s">
        <v>56</v>
      </c>
      <c r="O20" s="66" t="s">
        <v>58</v>
      </c>
      <c r="P20" s="66" t="s">
        <v>67</v>
      </c>
    </row>
    <row r="21" spans="1:16" ht="105">
      <c r="A21" s="66" t="s">
        <v>138</v>
      </c>
      <c r="B21" s="66" t="s">
        <v>128</v>
      </c>
      <c r="C21" s="66" t="s">
        <v>100</v>
      </c>
      <c r="D21" s="66" t="s">
        <v>101</v>
      </c>
      <c r="E21" s="66" t="s">
        <v>139</v>
      </c>
      <c r="F21" s="66" t="s">
        <v>140</v>
      </c>
      <c r="G21" s="67">
        <v>730000</v>
      </c>
      <c r="H21" s="67">
        <v>730000</v>
      </c>
      <c r="I21" s="66" t="s">
        <v>55</v>
      </c>
      <c r="J21" s="67">
        <v>0</v>
      </c>
      <c r="K21" s="65" t="s">
        <v>75</v>
      </c>
      <c r="L21" s="65" t="s">
        <v>75</v>
      </c>
      <c r="M21" s="65" t="s">
        <v>56</v>
      </c>
      <c r="N21" s="65" t="s">
        <v>56</v>
      </c>
      <c r="O21" s="66" t="s">
        <v>58</v>
      </c>
      <c r="P21" s="66" t="s">
        <v>67</v>
      </c>
    </row>
    <row r="22" spans="1:16" ht="120">
      <c r="A22" s="66" t="s">
        <v>141</v>
      </c>
      <c r="B22" s="66" t="s">
        <v>132</v>
      </c>
      <c r="C22" s="66" t="s">
        <v>100</v>
      </c>
      <c r="D22" s="66" t="s">
        <v>101</v>
      </c>
      <c r="E22" s="66" t="s">
        <v>142</v>
      </c>
      <c r="F22" s="66" t="s">
        <v>143</v>
      </c>
      <c r="G22" s="67">
        <v>466000</v>
      </c>
      <c r="H22" s="67">
        <v>461111.07</v>
      </c>
      <c r="I22" s="66" t="s">
        <v>55</v>
      </c>
      <c r="J22" s="67">
        <v>4888.93</v>
      </c>
      <c r="K22" s="65" t="s">
        <v>75</v>
      </c>
      <c r="L22" s="65" t="s">
        <v>75</v>
      </c>
      <c r="M22" s="65" t="s">
        <v>56</v>
      </c>
      <c r="N22" s="65" t="s">
        <v>56</v>
      </c>
      <c r="O22" s="66" t="s">
        <v>58</v>
      </c>
      <c r="P22" s="66" t="s">
        <v>67</v>
      </c>
    </row>
    <row r="23" spans="1:16" ht="135">
      <c r="A23" s="66" t="s">
        <v>144</v>
      </c>
      <c r="B23" s="66" t="s">
        <v>62</v>
      </c>
      <c r="C23" s="66" t="s">
        <v>100</v>
      </c>
      <c r="D23" s="66" t="s">
        <v>145</v>
      </c>
      <c r="E23" s="66" t="s">
        <v>146</v>
      </c>
      <c r="F23" s="66" t="s">
        <v>147</v>
      </c>
      <c r="G23" s="67">
        <v>8656226.6199999992</v>
      </c>
      <c r="H23" s="67">
        <v>8656226.6199999992</v>
      </c>
      <c r="I23" s="66" t="s">
        <v>55</v>
      </c>
      <c r="J23" s="67">
        <v>0</v>
      </c>
      <c r="K23" s="65" t="s">
        <v>75</v>
      </c>
      <c r="L23" s="65" t="s">
        <v>75</v>
      </c>
      <c r="M23" s="65" t="s">
        <v>56</v>
      </c>
      <c r="N23" s="65" t="s">
        <v>59</v>
      </c>
      <c r="O23" s="66" t="s">
        <v>57</v>
      </c>
      <c r="P23" s="66" t="s">
        <v>60</v>
      </c>
    </row>
    <row r="24" spans="1:16" ht="105">
      <c r="A24" s="66" t="s">
        <v>148</v>
      </c>
      <c r="B24" s="66" t="s">
        <v>62</v>
      </c>
      <c r="C24" s="66" t="s">
        <v>100</v>
      </c>
      <c r="D24" s="66" t="s">
        <v>145</v>
      </c>
      <c r="E24" s="66" t="s">
        <v>146</v>
      </c>
      <c r="F24" s="66" t="s">
        <v>149</v>
      </c>
      <c r="G24" s="67">
        <v>1570000</v>
      </c>
      <c r="H24" s="67">
        <v>1570000</v>
      </c>
      <c r="I24" s="66" t="s">
        <v>55</v>
      </c>
      <c r="J24" s="67">
        <v>0</v>
      </c>
      <c r="K24" s="65" t="s">
        <v>75</v>
      </c>
      <c r="L24" s="65" t="s">
        <v>75</v>
      </c>
      <c r="M24" s="65" t="s">
        <v>59</v>
      </c>
      <c r="N24" s="65" t="s">
        <v>59</v>
      </c>
      <c r="O24" s="66" t="s">
        <v>59</v>
      </c>
      <c r="P24" s="66" t="s">
        <v>66</v>
      </c>
    </row>
    <row r="25" spans="1:16" ht="120">
      <c r="A25" s="66" t="s">
        <v>150</v>
      </c>
      <c r="B25" s="66" t="s">
        <v>62</v>
      </c>
      <c r="C25" s="66" t="s">
        <v>100</v>
      </c>
      <c r="D25" s="66" t="s">
        <v>145</v>
      </c>
      <c r="E25" s="66" t="s">
        <v>146</v>
      </c>
      <c r="F25" s="66" t="s">
        <v>151</v>
      </c>
      <c r="G25" s="67">
        <v>1000000</v>
      </c>
      <c r="H25" s="67">
        <v>1000000</v>
      </c>
      <c r="I25" s="66" t="s">
        <v>55</v>
      </c>
      <c r="J25" s="67">
        <v>0</v>
      </c>
      <c r="K25" s="65" t="s">
        <v>75</v>
      </c>
      <c r="L25" s="65" t="s">
        <v>75</v>
      </c>
      <c r="M25" s="65" t="s">
        <v>57</v>
      </c>
      <c r="N25" s="65" t="s">
        <v>59</v>
      </c>
      <c r="O25" s="66" t="s">
        <v>57</v>
      </c>
      <c r="P25" s="66" t="s">
        <v>66</v>
      </c>
    </row>
    <row r="26" spans="1:16" ht="120">
      <c r="A26" s="66" t="s">
        <v>152</v>
      </c>
      <c r="B26" s="66" t="s">
        <v>62</v>
      </c>
      <c r="C26" s="66" t="s">
        <v>100</v>
      </c>
      <c r="D26" s="66" t="s">
        <v>145</v>
      </c>
      <c r="E26" s="66" t="s">
        <v>146</v>
      </c>
      <c r="F26" s="66" t="s">
        <v>153</v>
      </c>
      <c r="G26" s="67">
        <v>5872500</v>
      </c>
      <c r="H26" s="67">
        <v>5872500</v>
      </c>
      <c r="I26" s="66" t="s">
        <v>55</v>
      </c>
      <c r="J26" s="67">
        <v>0</v>
      </c>
      <c r="K26" s="65" t="s">
        <v>75</v>
      </c>
      <c r="L26" s="65" t="s">
        <v>75</v>
      </c>
      <c r="M26" s="65" t="s">
        <v>56</v>
      </c>
      <c r="N26" s="65" t="s">
        <v>57</v>
      </c>
      <c r="O26" s="66" t="s">
        <v>59</v>
      </c>
      <c r="P26" s="66" t="s">
        <v>60</v>
      </c>
    </row>
    <row r="27" spans="1:16" ht="105">
      <c r="A27" s="66" t="s">
        <v>154</v>
      </c>
      <c r="B27" s="66" t="s">
        <v>155</v>
      </c>
      <c r="C27" s="66" t="s">
        <v>100</v>
      </c>
      <c r="D27" s="66" t="s">
        <v>101</v>
      </c>
      <c r="E27" s="66" t="s">
        <v>156</v>
      </c>
      <c r="F27" s="66" t="s">
        <v>157</v>
      </c>
      <c r="G27" s="67">
        <v>9000000</v>
      </c>
      <c r="H27" s="67">
        <v>9000000</v>
      </c>
      <c r="I27" s="66" t="s">
        <v>55</v>
      </c>
      <c r="J27" s="67">
        <v>0</v>
      </c>
      <c r="K27" s="65" t="s">
        <v>75</v>
      </c>
      <c r="L27" s="65" t="s">
        <v>75</v>
      </c>
      <c r="M27" s="65" t="s">
        <v>57</v>
      </c>
      <c r="N27" s="65"/>
      <c r="O27" s="66" t="s">
        <v>81</v>
      </c>
      <c r="P27" s="66" t="s">
        <v>60</v>
      </c>
    </row>
    <row r="28" spans="1:16" ht="90">
      <c r="A28" s="66" t="s">
        <v>158</v>
      </c>
      <c r="B28" s="66" t="s">
        <v>159</v>
      </c>
      <c r="C28" s="66" t="s">
        <v>100</v>
      </c>
      <c r="D28" s="66" t="s">
        <v>101</v>
      </c>
      <c r="E28" s="66" t="s">
        <v>160</v>
      </c>
      <c r="F28" s="66" t="s">
        <v>161</v>
      </c>
      <c r="G28" s="67">
        <v>455030</v>
      </c>
      <c r="H28" s="67">
        <v>455030</v>
      </c>
      <c r="I28" s="66" t="s">
        <v>55</v>
      </c>
      <c r="J28" s="67">
        <v>0</v>
      </c>
      <c r="K28" s="65" t="s">
        <v>75</v>
      </c>
      <c r="L28" s="65" t="s">
        <v>75</v>
      </c>
      <c r="M28" s="65" t="s">
        <v>56</v>
      </c>
      <c r="N28" s="65" t="s">
        <v>57</v>
      </c>
      <c r="O28" s="66" t="s">
        <v>58</v>
      </c>
      <c r="P28" s="66" t="s">
        <v>67</v>
      </c>
    </row>
    <row r="29" spans="1:16" ht="120">
      <c r="A29" s="66" t="s">
        <v>162</v>
      </c>
      <c r="B29" s="66" t="s">
        <v>163</v>
      </c>
      <c r="C29" s="66" t="s">
        <v>100</v>
      </c>
      <c r="D29" s="66" t="s">
        <v>101</v>
      </c>
      <c r="E29" s="66" t="s">
        <v>164</v>
      </c>
      <c r="F29" s="66" t="s">
        <v>165</v>
      </c>
      <c r="G29" s="67">
        <v>299855.76</v>
      </c>
      <c r="H29" s="67">
        <v>296855.76</v>
      </c>
      <c r="I29" s="66" t="s">
        <v>55</v>
      </c>
      <c r="J29" s="67">
        <v>3000</v>
      </c>
      <c r="K29" s="65" t="s">
        <v>75</v>
      </c>
      <c r="L29" s="65" t="s">
        <v>75</v>
      </c>
      <c r="M29" s="65" t="s">
        <v>56</v>
      </c>
      <c r="N29" s="65" t="s">
        <v>57</v>
      </c>
      <c r="O29" s="66" t="s">
        <v>58</v>
      </c>
      <c r="P29" s="66" t="s">
        <v>67</v>
      </c>
    </row>
    <row r="30" spans="1:16" ht="90">
      <c r="A30" s="66" t="s">
        <v>166</v>
      </c>
      <c r="B30" s="66" t="s">
        <v>167</v>
      </c>
      <c r="C30" s="66" t="s">
        <v>100</v>
      </c>
      <c r="D30" s="66" t="s">
        <v>101</v>
      </c>
      <c r="E30" s="66" t="s">
        <v>168</v>
      </c>
      <c r="F30" s="66" t="s">
        <v>169</v>
      </c>
      <c r="G30" s="67">
        <v>340177.1</v>
      </c>
      <c r="H30" s="67">
        <v>340177.1</v>
      </c>
      <c r="I30" s="66" t="s">
        <v>55</v>
      </c>
      <c r="J30" s="67">
        <v>0</v>
      </c>
      <c r="K30" s="65" t="s">
        <v>75</v>
      </c>
      <c r="L30" s="65" t="s">
        <v>75</v>
      </c>
      <c r="M30" s="65" t="s">
        <v>56</v>
      </c>
      <c r="N30" s="65" t="s">
        <v>56</v>
      </c>
      <c r="O30" s="66" t="s">
        <v>58</v>
      </c>
      <c r="P30" s="66" t="s">
        <v>67</v>
      </c>
    </row>
    <row r="31" spans="1:16" ht="120">
      <c r="A31" s="66" t="s">
        <v>170</v>
      </c>
      <c r="B31" s="66" t="s">
        <v>171</v>
      </c>
      <c r="C31" s="66" t="s">
        <v>100</v>
      </c>
      <c r="D31" s="66" t="s">
        <v>101</v>
      </c>
      <c r="E31" s="66" t="s">
        <v>172</v>
      </c>
      <c r="F31" s="66" t="s">
        <v>173</v>
      </c>
      <c r="G31" s="67">
        <v>1550000</v>
      </c>
      <c r="H31" s="67">
        <v>1550000</v>
      </c>
      <c r="I31" s="66" t="s">
        <v>55</v>
      </c>
      <c r="J31" s="67">
        <v>0</v>
      </c>
      <c r="K31" s="65" t="s">
        <v>75</v>
      </c>
      <c r="L31" s="65" t="s">
        <v>75</v>
      </c>
      <c r="M31" s="65" t="s">
        <v>56</v>
      </c>
      <c r="N31" s="65" t="s">
        <v>56</v>
      </c>
      <c r="O31" s="66" t="s">
        <v>58</v>
      </c>
      <c r="P31" s="66" t="s">
        <v>67</v>
      </c>
    </row>
    <row r="32" spans="1:16" ht="105">
      <c r="A32" s="66" t="s">
        <v>174</v>
      </c>
      <c r="B32" s="66" t="s">
        <v>171</v>
      </c>
      <c r="C32" s="66" t="s">
        <v>100</v>
      </c>
      <c r="D32" s="66" t="s">
        <v>101</v>
      </c>
      <c r="E32" s="66" t="s">
        <v>175</v>
      </c>
      <c r="F32" s="66" t="s">
        <v>176</v>
      </c>
      <c r="G32" s="67">
        <v>375000</v>
      </c>
      <c r="H32" s="67">
        <v>375000</v>
      </c>
      <c r="I32" s="66" t="s">
        <v>55</v>
      </c>
      <c r="J32" s="67">
        <v>0</v>
      </c>
      <c r="K32" s="65" t="s">
        <v>75</v>
      </c>
      <c r="L32" s="65" t="s">
        <v>75</v>
      </c>
      <c r="M32" s="65" t="s">
        <v>56</v>
      </c>
      <c r="N32" s="65" t="s">
        <v>56</v>
      </c>
      <c r="O32" s="66" t="s">
        <v>58</v>
      </c>
      <c r="P32" s="66" t="s">
        <v>67</v>
      </c>
    </row>
    <row r="33" spans="1:16" ht="135">
      <c r="A33" s="66" t="s">
        <v>177</v>
      </c>
      <c r="B33" s="66" t="s">
        <v>178</v>
      </c>
      <c r="C33" s="66" t="s">
        <v>100</v>
      </c>
      <c r="D33" s="66" t="s">
        <v>101</v>
      </c>
      <c r="E33" s="66" t="s">
        <v>179</v>
      </c>
      <c r="F33" s="66" t="s">
        <v>180</v>
      </c>
      <c r="G33" s="67">
        <v>805453</v>
      </c>
      <c r="H33" s="67">
        <v>805453</v>
      </c>
      <c r="I33" s="66" t="s">
        <v>55</v>
      </c>
      <c r="J33" s="67">
        <v>0</v>
      </c>
      <c r="K33" s="65" t="s">
        <v>75</v>
      </c>
      <c r="L33" s="65" t="s">
        <v>75</v>
      </c>
      <c r="M33" s="65" t="s">
        <v>56</v>
      </c>
      <c r="N33" s="65" t="s">
        <v>56</v>
      </c>
      <c r="O33" s="66" t="s">
        <v>58</v>
      </c>
      <c r="P33" s="66" t="s">
        <v>67</v>
      </c>
    </row>
    <row r="34" spans="1:16" ht="120">
      <c r="A34" s="66" t="s">
        <v>181</v>
      </c>
      <c r="B34" s="66" t="s">
        <v>182</v>
      </c>
      <c r="C34" s="66" t="s">
        <v>100</v>
      </c>
      <c r="D34" s="66" t="s">
        <v>101</v>
      </c>
      <c r="E34" s="66" t="s">
        <v>183</v>
      </c>
      <c r="F34" s="66" t="s">
        <v>184</v>
      </c>
      <c r="G34" s="67">
        <v>325000</v>
      </c>
      <c r="H34" s="67">
        <v>325000</v>
      </c>
      <c r="I34" s="66" t="s">
        <v>55</v>
      </c>
      <c r="J34" s="67">
        <v>0</v>
      </c>
      <c r="K34" s="65" t="s">
        <v>75</v>
      </c>
      <c r="L34" s="65" t="s">
        <v>75</v>
      </c>
      <c r="M34" s="65" t="s">
        <v>56</v>
      </c>
      <c r="N34" s="65" t="s">
        <v>57</v>
      </c>
      <c r="O34" s="66" t="s">
        <v>58</v>
      </c>
      <c r="P34" s="66" t="s">
        <v>67</v>
      </c>
    </row>
    <row r="35" spans="1:16" ht="90">
      <c r="A35" s="66" t="s">
        <v>185</v>
      </c>
      <c r="B35" s="66" t="s">
        <v>186</v>
      </c>
      <c r="C35" s="66" t="s">
        <v>100</v>
      </c>
      <c r="D35" s="66" t="s">
        <v>101</v>
      </c>
      <c r="E35" s="66" t="s">
        <v>187</v>
      </c>
      <c r="F35" s="66" t="s">
        <v>188</v>
      </c>
      <c r="G35" s="67">
        <v>450000</v>
      </c>
      <c r="H35" s="67">
        <v>427500</v>
      </c>
      <c r="I35" s="66" t="s">
        <v>55</v>
      </c>
      <c r="J35" s="68">
        <v>22500</v>
      </c>
      <c r="K35" s="65" t="s">
        <v>75</v>
      </c>
      <c r="L35" s="65" t="s">
        <v>75</v>
      </c>
      <c r="M35" s="65" t="s">
        <v>56</v>
      </c>
      <c r="N35" s="65" t="s">
        <v>56</v>
      </c>
      <c r="O35" s="66" t="s">
        <v>58</v>
      </c>
      <c r="P35" s="66" t="s">
        <v>67</v>
      </c>
    </row>
    <row r="36" spans="1:16" ht="120">
      <c r="A36" s="66" t="s">
        <v>189</v>
      </c>
      <c r="B36" s="66" t="s">
        <v>186</v>
      </c>
      <c r="C36" s="66" t="s">
        <v>100</v>
      </c>
      <c r="D36" s="66" t="s">
        <v>101</v>
      </c>
      <c r="E36" s="66" t="s">
        <v>190</v>
      </c>
      <c r="F36" s="66" t="s">
        <v>191</v>
      </c>
      <c r="G36" s="67">
        <v>602000</v>
      </c>
      <c r="H36" s="67">
        <v>571900</v>
      </c>
      <c r="I36" s="66" t="s">
        <v>55</v>
      </c>
      <c r="J36" s="67">
        <v>30100</v>
      </c>
      <c r="K36" s="65" t="s">
        <v>75</v>
      </c>
      <c r="L36" s="65" t="s">
        <v>75</v>
      </c>
      <c r="M36" s="65" t="s">
        <v>56</v>
      </c>
      <c r="N36" s="65" t="s">
        <v>56</v>
      </c>
      <c r="O36" s="66" t="s">
        <v>58</v>
      </c>
      <c r="P36" s="66" t="s">
        <v>67</v>
      </c>
    </row>
    <row r="37" spans="1:16" ht="105">
      <c r="A37" s="66" t="s">
        <v>192</v>
      </c>
      <c r="B37" s="66" t="s">
        <v>186</v>
      </c>
      <c r="C37" s="66" t="s">
        <v>100</v>
      </c>
      <c r="D37" s="66" t="s">
        <v>101</v>
      </c>
      <c r="E37" s="66" t="s">
        <v>193</v>
      </c>
      <c r="F37" s="66" t="s">
        <v>194</v>
      </c>
      <c r="G37" s="67">
        <v>398000</v>
      </c>
      <c r="H37" s="67">
        <v>378100</v>
      </c>
      <c r="I37" s="66" t="s">
        <v>55</v>
      </c>
      <c r="J37" s="67">
        <v>19900</v>
      </c>
      <c r="K37" s="65" t="s">
        <v>75</v>
      </c>
      <c r="L37" s="65" t="s">
        <v>75</v>
      </c>
      <c r="M37" s="65" t="s">
        <v>56</v>
      </c>
      <c r="N37" s="65" t="s">
        <v>56</v>
      </c>
      <c r="O37" s="66" t="s">
        <v>58</v>
      </c>
      <c r="P37" s="66" t="s">
        <v>67</v>
      </c>
    </row>
    <row r="38" spans="1:16" ht="120">
      <c r="A38" s="66" t="s">
        <v>195</v>
      </c>
      <c r="B38" s="66" t="s">
        <v>186</v>
      </c>
      <c r="C38" s="66" t="s">
        <v>100</v>
      </c>
      <c r="D38" s="66" t="s">
        <v>101</v>
      </c>
      <c r="E38" s="66" t="s">
        <v>196</v>
      </c>
      <c r="F38" s="66" t="s">
        <v>197</v>
      </c>
      <c r="G38" s="67">
        <v>350000</v>
      </c>
      <c r="H38" s="67">
        <v>332500</v>
      </c>
      <c r="I38" s="66" t="s">
        <v>55</v>
      </c>
      <c r="J38" s="67">
        <v>17500</v>
      </c>
      <c r="K38" s="65" t="s">
        <v>75</v>
      </c>
      <c r="L38" s="65" t="s">
        <v>75</v>
      </c>
      <c r="M38" s="65" t="s">
        <v>56</v>
      </c>
      <c r="N38" s="65" t="s">
        <v>56</v>
      </c>
      <c r="O38" s="66" t="s">
        <v>58</v>
      </c>
      <c r="P38" s="66" t="s">
        <v>67</v>
      </c>
    </row>
    <row r="39" spans="1:16" ht="75">
      <c r="A39" s="66" t="s">
        <v>198</v>
      </c>
      <c r="B39" s="66" t="s">
        <v>109</v>
      </c>
      <c r="C39" s="66" t="s">
        <v>100</v>
      </c>
      <c r="D39" s="66" t="s">
        <v>101</v>
      </c>
      <c r="E39" s="66" t="s">
        <v>199</v>
      </c>
      <c r="F39" s="66" t="s">
        <v>200</v>
      </c>
      <c r="G39" s="67">
        <v>497675</v>
      </c>
      <c r="H39" s="67">
        <v>497675</v>
      </c>
      <c r="I39" s="66" t="s">
        <v>55</v>
      </c>
      <c r="J39" s="67">
        <v>0</v>
      </c>
      <c r="K39" s="65" t="s">
        <v>75</v>
      </c>
      <c r="L39" s="65" t="s">
        <v>75</v>
      </c>
      <c r="M39" s="65" t="s">
        <v>56</v>
      </c>
      <c r="N39" s="65" t="s">
        <v>56</v>
      </c>
      <c r="O39" s="66" t="s">
        <v>58</v>
      </c>
      <c r="P39" s="66" t="s">
        <v>67</v>
      </c>
    </row>
    <row r="40" spans="1:16" ht="90">
      <c r="A40" s="66" t="s">
        <v>201</v>
      </c>
      <c r="B40" s="66" t="s">
        <v>109</v>
      </c>
      <c r="C40" s="66" t="s">
        <v>100</v>
      </c>
      <c r="D40" s="66" t="s">
        <v>101</v>
      </c>
      <c r="E40" s="66" t="s">
        <v>202</v>
      </c>
      <c r="F40" s="66" t="s">
        <v>203</v>
      </c>
      <c r="G40" s="67">
        <v>409031.28</v>
      </c>
      <c r="H40" s="67">
        <v>409031.28</v>
      </c>
      <c r="I40" s="66" t="s">
        <v>55</v>
      </c>
      <c r="J40" s="67">
        <v>0</v>
      </c>
      <c r="K40" s="65" t="s">
        <v>75</v>
      </c>
      <c r="L40" s="65" t="s">
        <v>75</v>
      </c>
      <c r="M40" s="65" t="s">
        <v>56</v>
      </c>
      <c r="N40" s="65" t="s">
        <v>56</v>
      </c>
      <c r="O40" s="66" t="s">
        <v>58</v>
      </c>
      <c r="P40" s="66" t="s">
        <v>67</v>
      </c>
    </row>
    <row r="41" spans="1:16" ht="120">
      <c r="A41" s="66" t="s">
        <v>204</v>
      </c>
      <c r="B41" s="66" t="s">
        <v>205</v>
      </c>
      <c r="C41" s="66" t="s">
        <v>100</v>
      </c>
      <c r="D41" s="66" t="s">
        <v>101</v>
      </c>
      <c r="E41" s="66" t="s">
        <v>206</v>
      </c>
      <c r="F41" s="66" t="s">
        <v>207</v>
      </c>
      <c r="G41" s="67">
        <v>1523316.68</v>
      </c>
      <c r="H41" s="67">
        <v>1522316.68</v>
      </c>
      <c r="I41" s="66" t="s">
        <v>55</v>
      </c>
      <c r="J41" s="67">
        <v>1000</v>
      </c>
      <c r="K41" s="65" t="s">
        <v>75</v>
      </c>
      <c r="L41" s="65" t="s">
        <v>75</v>
      </c>
      <c r="M41" s="65" t="s">
        <v>56</v>
      </c>
      <c r="N41" s="65" t="s">
        <v>57</v>
      </c>
      <c r="O41" s="66" t="s">
        <v>58</v>
      </c>
      <c r="P41" s="66" t="s">
        <v>67</v>
      </c>
    </row>
    <row r="42" spans="1:16" ht="120">
      <c r="A42" s="66" t="s">
        <v>208</v>
      </c>
      <c r="B42" s="66" t="s">
        <v>209</v>
      </c>
      <c r="C42" s="66" t="s">
        <v>100</v>
      </c>
      <c r="D42" s="66" t="s">
        <v>101</v>
      </c>
      <c r="E42" s="66" t="s">
        <v>210</v>
      </c>
      <c r="F42" s="66" t="s">
        <v>211</v>
      </c>
      <c r="G42" s="67">
        <v>886170</v>
      </c>
      <c r="H42" s="67">
        <v>886170</v>
      </c>
      <c r="I42" s="66" t="s">
        <v>55</v>
      </c>
      <c r="J42" s="67">
        <v>0</v>
      </c>
      <c r="K42" s="65" t="s">
        <v>75</v>
      </c>
      <c r="L42" s="65" t="s">
        <v>75</v>
      </c>
      <c r="M42" s="65" t="s">
        <v>56</v>
      </c>
      <c r="N42" s="65" t="s">
        <v>57</v>
      </c>
      <c r="O42" s="66" t="s">
        <v>58</v>
      </c>
      <c r="P42" s="66" t="s">
        <v>67</v>
      </c>
    </row>
    <row r="43" spans="1:16" ht="120">
      <c r="A43" s="66" t="s">
        <v>212</v>
      </c>
      <c r="B43" s="66" t="s">
        <v>213</v>
      </c>
      <c r="C43" s="66" t="s">
        <v>100</v>
      </c>
      <c r="D43" s="66" t="s">
        <v>101</v>
      </c>
      <c r="E43" s="66" t="s">
        <v>214</v>
      </c>
      <c r="F43" s="66" t="s">
        <v>215</v>
      </c>
      <c r="G43" s="67">
        <v>1085000</v>
      </c>
      <c r="H43" s="67">
        <v>1085000</v>
      </c>
      <c r="I43" s="66" t="s">
        <v>55</v>
      </c>
      <c r="J43" s="67">
        <v>0</v>
      </c>
      <c r="K43" s="65" t="s">
        <v>75</v>
      </c>
      <c r="L43" s="65" t="s">
        <v>75</v>
      </c>
      <c r="M43" s="65" t="s">
        <v>56</v>
      </c>
      <c r="N43" s="65" t="s">
        <v>59</v>
      </c>
      <c r="O43" s="66" t="s">
        <v>58</v>
      </c>
      <c r="P43" s="66" t="s">
        <v>67</v>
      </c>
    </row>
    <row r="44" spans="1:16" ht="90">
      <c r="A44" s="66" t="s">
        <v>216</v>
      </c>
      <c r="B44" s="66" t="s">
        <v>217</v>
      </c>
      <c r="C44" s="66" t="s">
        <v>100</v>
      </c>
      <c r="D44" s="66" t="s">
        <v>101</v>
      </c>
      <c r="E44" s="66" t="s">
        <v>218</v>
      </c>
      <c r="F44" s="66" t="s">
        <v>219</v>
      </c>
      <c r="G44" s="67">
        <v>930000</v>
      </c>
      <c r="H44" s="67">
        <v>883500</v>
      </c>
      <c r="I44" s="66" t="s">
        <v>55</v>
      </c>
      <c r="J44" s="67">
        <v>46500</v>
      </c>
      <c r="K44" s="65" t="s">
        <v>75</v>
      </c>
      <c r="L44" s="65" t="s">
        <v>75</v>
      </c>
      <c r="M44" s="65" t="s">
        <v>56</v>
      </c>
      <c r="N44" s="65" t="s">
        <v>56</v>
      </c>
      <c r="O44" s="66" t="s">
        <v>58</v>
      </c>
      <c r="P44" s="66" t="s">
        <v>67</v>
      </c>
    </row>
    <row r="45" spans="1:16" ht="105">
      <c r="A45" s="66" t="s">
        <v>220</v>
      </c>
      <c r="B45" s="66" t="s">
        <v>221</v>
      </c>
      <c r="C45" s="66" t="s">
        <v>100</v>
      </c>
      <c r="D45" s="66" t="s">
        <v>101</v>
      </c>
      <c r="E45" s="66" t="s">
        <v>222</v>
      </c>
      <c r="F45" s="66" t="s">
        <v>223</v>
      </c>
      <c r="G45" s="67">
        <v>324000</v>
      </c>
      <c r="H45" s="67">
        <v>324000</v>
      </c>
      <c r="I45" s="66" t="s">
        <v>55</v>
      </c>
      <c r="J45" s="67">
        <v>0</v>
      </c>
      <c r="K45" s="65" t="s">
        <v>75</v>
      </c>
      <c r="L45" s="65" t="s">
        <v>75</v>
      </c>
      <c r="M45" s="65" t="s">
        <v>56</v>
      </c>
      <c r="N45" s="65" t="s">
        <v>56</v>
      </c>
      <c r="O45" s="66" t="s">
        <v>58</v>
      </c>
      <c r="P45" s="66" t="s">
        <v>67</v>
      </c>
    </row>
    <row r="46" spans="1:16" ht="90">
      <c r="A46" s="66" t="s">
        <v>224</v>
      </c>
      <c r="B46" s="66" t="s">
        <v>225</v>
      </c>
      <c r="C46" s="66" t="s">
        <v>100</v>
      </c>
      <c r="D46" s="66" t="s">
        <v>101</v>
      </c>
      <c r="E46" s="66" t="s">
        <v>226</v>
      </c>
      <c r="F46" s="66" t="s">
        <v>227</v>
      </c>
      <c r="G46" s="67">
        <v>450000</v>
      </c>
      <c r="H46" s="67">
        <v>450000</v>
      </c>
      <c r="I46" s="66" t="s">
        <v>55</v>
      </c>
      <c r="J46" s="67">
        <v>0</v>
      </c>
      <c r="K46" s="65" t="s">
        <v>75</v>
      </c>
      <c r="L46" s="65" t="s">
        <v>75</v>
      </c>
      <c r="M46" s="65" t="s">
        <v>56</v>
      </c>
      <c r="N46" s="65" t="s">
        <v>56</v>
      </c>
      <c r="O46" s="66" t="s">
        <v>58</v>
      </c>
      <c r="P46" s="66" t="s">
        <v>67</v>
      </c>
    </row>
    <row r="47" spans="1:16" ht="120">
      <c r="A47" s="66" t="s">
        <v>228</v>
      </c>
      <c r="B47" s="66" t="s">
        <v>124</v>
      </c>
      <c r="C47" s="66" t="s">
        <v>100</v>
      </c>
      <c r="D47" s="66" t="s">
        <v>101</v>
      </c>
      <c r="E47" s="66" t="s">
        <v>229</v>
      </c>
      <c r="F47" s="66" t="s">
        <v>230</v>
      </c>
      <c r="G47" s="67">
        <v>703433.11</v>
      </c>
      <c r="H47" s="67">
        <v>703433.11</v>
      </c>
      <c r="I47" s="66" t="s">
        <v>55</v>
      </c>
      <c r="J47" s="67">
        <v>0</v>
      </c>
      <c r="K47" s="65" t="s">
        <v>75</v>
      </c>
      <c r="L47" s="65" t="s">
        <v>75</v>
      </c>
      <c r="M47" s="65" t="s">
        <v>56</v>
      </c>
      <c r="N47" s="65" t="s">
        <v>56</v>
      </c>
      <c r="O47" s="66" t="s">
        <v>58</v>
      </c>
      <c r="P47" s="66" t="s">
        <v>67</v>
      </c>
    </row>
    <row r="48" spans="1:16" ht="120">
      <c r="A48" s="66" t="s">
        <v>231</v>
      </c>
      <c r="B48" s="66" t="s">
        <v>124</v>
      </c>
      <c r="C48" s="66" t="s">
        <v>100</v>
      </c>
      <c r="D48" s="66" t="s">
        <v>101</v>
      </c>
      <c r="E48" s="66" t="s">
        <v>232</v>
      </c>
      <c r="F48" s="66" t="s">
        <v>233</v>
      </c>
      <c r="G48" s="67">
        <v>722288.6</v>
      </c>
      <c r="H48" s="67">
        <v>722288.6</v>
      </c>
      <c r="I48" s="66" t="s">
        <v>55</v>
      </c>
      <c r="J48" s="67">
        <v>0</v>
      </c>
      <c r="K48" s="65" t="s">
        <v>75</v>
      </c>
      <c r="L48" s="65" t="s">
        <v>75</v>
      </c>
      <c r="M48" s="65" t="s">
        <v>56</v>
      </c>
      <c r="N48" s="65" t="s">
        <v>56</v>
      </c>
      <c r="O48" s="66" t="s">
        <v>58</v>
      </c>
      <c r="P48" s="66" t="s">
        <v>67</v>
      </c>
    </row>
    <row r="49" spans="1:16" ht="105">
      <c r="A49" s="66" t="s">
        <v>234</v>
      </c>
      <c r="B49" s="66" t="s">
        <v>124</v>
      </c>
      <c r="C49" s="66" t="s">
        <v>100</v>
      </c>
      <c r="D49" s="66" t="s">
        <v>101</v>
      </c>
      <c r="E49" s="66" t="s">
        <v>235</v>
      </c>
      <c r="F49" s="66" t="s">
        <v>236</v>
      </c>
      <c r="G49" s="67">
        <v>769201.25</v>
      </c>
      <c r="H49" s="67">
        <v>769201.25</v>
      </c>
      <c r="I49" s="66" t="s">
        <v>55</v>
      </c>
      <c r="J49" s="67">
        <v>0</v>
      </c>
      <c r="K49" s="65" t="s">
        <v>75</v>
      </c>
      <c r="L49" s="65" t="s">
        <v>75</v>
      </c>
      <c r="M49" s="65" t="s">
        <v>56</v>
      </c>
      <c r="N49" s="65" t="s">
        <v>56</v>
      </c>
      <c r="O49" s="66" t="s">
        <v>58</v>
      </c>
      <c r="P49" s="66" t="s">
        <v>67</v>
      </c>
    </row>
    <row r="50" spans="1:16" ht="75">
      <c r="A50" s="66" t="s">
        <v>237</v>
      </c>
      <c r="B50" s="66" t="s">
        <v>221</v>
      </c>
      <c r="C50" s="66" t="s">
        <v>100</v>
      </c>
      <c r="D50" s="66" t="s">
        <v>101</v>
      </c>
      <c r="E50" s="66" t="s">
        <v>238</v>
      </c>
      <c r="F50" s="66" t="s">
        <v>239</v>
      </c>
      <c r="G50" s="67">
        <v>510000</v>
      </c>
      <c r="H50" s="67">
        <v>510000</v>
      </c>
      <c r="I50" s="66" t="s">
        <v>55</v>
      </c>
      <c r="J50" s="67">
        <v>0</v>
      </c>
      <c r="K50" s="65" t="s">
        <v>75</v>
      </c>
      <c r="L50" s="65" t="s">
        <v>75</v>
      </c>
      <c r="M50" s="65" t="s">
        <v>56</v>
      </c>
      <c r="N50" s="65" t="s">
        <v>57</v>
      </c>
      <c r="O50" s="66" t="s">
        <v>58</v>
      </c>
      <c r="P50" s="66" t="s">
        <v>67</v>
      </c>
    </row>
    <row r="51" spans="1:16" ht="150">
      <c r="A51" s="66"/>
      <c r="B51" s="66" t="s">
        <v>240</v>
      </c>
      <c r="C51" s="66" t="s">
        <v>100</v>
      </c>
      <c r="D51" s="66" t="s">
        <v>241</v>
      </c>
      <c r="E51" s="66" t="s">
        <v>242</v>
      </c>
      <c r="F51" s="66" t="s">
        <v>243</v>
      </c>
      <c r="G51" s="67">
        <v>4500000</v>
      </c>
      <c r="H51" s="67">
        <v>4500000</v>
      </c>
      <c r="I51" s="66"/>
      <c r="J51" s="67">
        <v>0</v>
      </c>
      <c r="K51" s="65" t="s">
        <v>75</v>
      </c>
      <c r="L51" s="65" t="s">
        <v>75</v>
      </c>
      <c r="M51" s="65" t="s">
        <v>76</v>
      </c>
      <c r="N51" s="65" t="s">
        <v>56</v>
      </c>
      <c r="O51" s="66" t="s">
        <v>58</v>
      </c>
      <c r="P51" s="66" t="s">
        <v>60</v>
      </c>
    </row>
    <row r="52" spans="1:16" ht="75">
      <c r="A52" s="66" t="s">
        <v>244</v>
      </c>
      <c r="B52" s="66" t="s">
        <v>245</v>
      </c>
      <c r="C52" s="66" t="s">
        <v>100</v>
      </c>
      <c r="D52" s="66" t="s">
        <v>246</v>
      </c>
      <c r="E52" s="66" t="s">
        <v>247</v>
      </c>
      <c r="F52" s="66" t="s">
        <v>248</v>
      </c>
      <c r="G52" s="67">
        <v>60000000</v>
      </c>
      <c r="H52" s="67">
        <f>25000000-4500000</f>
        <v>20500000</v>
      </c>
      <c r="I52" s="66" t="s">
        <v>55</v>
      </c>
      <c r="J52" s="67">
        <v>39500000</v>
      </c>
      <c r="K52" s="65" t="s">
        <v>75</v>
      </c>
      <c r="L52" s="65" t="s">
        <v>75</v>
      </c>
      <c r="M52" s="65" t="s">
        <v>57</v>
      </c>
      <c r="N52" s="65" t="s">
        <v>59</v>
      </c>
      <c r="O52" s="66" t="s">
        <v>58</v>
      </c>
      <c r="P52" s="66" t="s">
        <v>249</v>
      </c>
    </row>
    <row r="53" spans="1:16" ht="150">
      <c r="A53" s="66" t="s">
        <v>250</v>
      </c>
      <c r="B53" s="66" t="s">
        <v>62</v>
      </c>
      <c r="C53" s="66" t="s">
        <v>100</v>
      </c>
      <c r="D53" s="66" t="s">
        <v>145</v>
      </c>
      <c r="E53" s="66" t="s">
        <v>146</v>
      </c>
      <c r="F53" s="66" t="s">
        <v>251</v>
      </c>
      <c r="G53" s="67">
        <v>1705022.24</v>
      </c>
      <c r="H53" s="67">
        <v>1705022.24</v>
      </c>
      <c r="I53" s="66" t="s">
        <v>55</v>
      </c>
      <c r="J53" s="67">
        <v>0</v>
      </c>
      <c r="K53" s="65" t="s">
        <v>75</v>
      </c>
      <c r="L53" s="65" t="s">
        <v>75</v>
      </c>
      <c r="M53" s="65" t="s">
        <v>57</v>
      </c>
      <c r="N53" s="65" t="s">
        <v>57</v>
      </c>
      <c r="O53" s="66" t="s">
        <v>57</v>
      </c>
      <c r="P53" s="66" t="s">
        <v>252</v>
      </c>
    </row>
    <row r="54" spans="1:16" ht="150">
      <c r="A54" s="66" t="s">
        <v>253</v>
      </c>
      <c r="B54" s="66" t="s">
        <v>62</v>
      </c>
      <c r="C54" s="66" t="s">
        <v>100</v>
      </c>
      <c r="D54" s="66" t="s">
        <v>145</v>
      </c>
      <c r="E54" s="66" t="s">
        <v>146</v>
      </c>
      <c r="F54" s="66" t="s">
        <v>254</v>
      </c>
      <c r="G54" s="67">
        <v>1881780.4</v>
      </c>
      <c r="H54" s="67">
        <v>1881780.4</v>
      </c>
      <c r="I54" s="66" t="s">
        <v>55</v>
      </c>
      <c r="J54" s="67">
        <v>0</v>
      </c>
      <c r="K54" s="65" t="s">
        <v>75</v>
      </c>
      <c r="L54" s="65" t="s">
        <v>75</v>
      </c>
      <c r="M54" s="65" t="s">
        <v>57</v>
      </c>
      <c r="N54" s="65" t="s">
        <v>57</v>
      </c>
      <c r="O54" s="66" t="s">
        <v>57</v>
      </c>
      <c r="P54" s="66" t="s">
        <v>252</v>
      </c>
    </row>
    <row r="55" spans="1:16" ht="75">
      <c r="A55" s="66" t="s">
        <v>255</v>
      </c>
      <c r="B55" s="66" t="s">
        <v>155</v>
      </c>
      <c r="C55" s="66" t="s">
        <v>100</v>
      </c>
      <c r="D55" s="66" t="s">
        <v>256</v>
      </c>
      <c r="E55" s="66" t="s">
        <v>257</v>
      </c>
      <c r="F55" s="66" t="s">
        <v>258</v>
      </c>
      <c r="G55" s="67">
        <v>7000000</v>
      </c>
      <c r="H55" s="67">
        <v>7000000</v>
      </c>
      <c r="I55" s="66" t="s">
        <v>55</v>
      </c>
      <c r="J55" s="67">
        <v>0</v>
      </c>
      <c r="K55" s="65" t="s">
        <v>75</v>
      </c>
      <c r="L55" s="65" t="s">
        <v>75</v>
      </c>
      <c r="M55" s="65" t="s">
        <v>75</v>
      </c>
      <c r="N55" s="65" t="s">
        <v>75</v>
      </c>
      <c r="O55" s="66" t="s">
        <v>59</v>
      </c>
      <c r="P55" s="66" t="s">
        <v>67</v>
      </c>
    </row>
    <row r="56" spans="1:16" ht="135">
      <c r="A56" s="66" t="s">
        <v>259</v>
      </c>
      <c r="B56" s="66" t="s">
        <v>260</v>
      </c>
      <c r="C56" s="66" t="s">
        <v>261</v>
      </c>
      <c r="D56" s="66" t="s">
        <v>262</v>
      </c>
      <c r="E56" s="66" t="s">
        <v>263</v>
      </c>
      <c r="F56" s="66" t="s">
        <v>264</v>
      </c>
      <c r="G56" s="67">
        <v>2500000</v>
      </c>
      <c r="H56" s="67">
        <v>1600000</v>
      </c>
      <c r="I56" s="66" t="s">
        <v>55</v>
      </c>
      <c r="J56" s="67">
        <v>900000</v>
      </c>
      <c r="K56" s="65" t="s">
        <v>76</v>
      </c>
      <c r="L56" s="65" t="s">
        <v>76</v>
      </c>
      <c r="M56" s="65" t="s">
        <v>76</v>
      </c>
      <c r="N56" s="65" t="s">
        <v>56</v>
      </c>
      <c r="O56" s="66" t="s">
        <v>56</v>
      </c>
      <c r="P56" s="66" t="s">
        <v>81</v>
      </c>
    </row>
    <row r="57" spans="1:16" ht="105">
      <c r="A57" s="66" t="s">
        <v>265</v>
      </c>
      <c r="B57" s="66" t="s">
        <v>266</v>
      </c>
      <c r="C57" s="66" t="s">
        <v>261</v>
      </c>
      <c r="D57" s="66" t="s">
        <v>262</v>
      </c>
      <c r="E57" s="66" t="s">
        <v>267</v>
      </c>
      <c r="F57" s="66" t="s">
        <v>268</v>
      </c>
      <c r="G57" s="67">
        <v>631580</v>
      </c>
      <c r="H57" s="67">
        <v>600000</v>
      </c>
      <c r="I57" s="66" t="s">
        <v>55</v>
      </c>
      <c r="J57" s="67">
        <v>31580</v>
      </c>
      <c r="K57" s="65" t="s">
        <v>56</v>
      </c>
      <c r="L57" s="65" t="s">
        <v>56</v>
      </c>
      <c r="M57" s="65" t="s">
        <v>56</v>
      </c>
      <c r="N57" s="65" t="s">
        <v>56</v>
      </c>
      <c r="O57" s="66" t="s">
        <v>57</v>
      </c>
      <c r="P57" s="66" t="s">
        <v>57</v>
      </c>
    </row>
    <row r="58" spans="1:16" ht="90">
      <c r="A58" s="66" t="s">
        <v>269</v>
      </c>
      <c r="B58" s="66" t="s">
        <v>266</v>
      </c>
      <c r="C58" s="66" t="s">
        <v>261</v>
      </c>
      <c r="D58" s="66" t="s">
        <v>262</v>
      </c>
      <c r="E58" s="66" t="s">
        <v>270</v>
      </c>
      <c r="F58" s="66" t="s">
        <v>271</v>
      </c>
      <c r="G58" s="67">
        <v>842105</v>
      </c>
      <c r="H58" s="67">
        <v>800000</v>
      </c>
      <c r="I58" s="66" t="s">
        <v>55</v>
      </c>
      <c r="J58" s="67">
        <v>42105</v>
      </c>
      <c r="K58" s="65" t="s">
        <v>57</v>
      </c>
      <c r="L58" s="65" t="s">
        <v>57</v>
      </c>
      <c r="M58" s="65" t="s">
        <v>57</v>
      </c>
      <c r="N58" s="65" t="s">
        <v>57</v>
      </c>
      <c r="O58" s="66" t="s">
        <v>57</v>
      </c>
      <c r="P58" s="66" t="s">
        <v>58</v>
      </c>
    </row>
    <row r="59" spans="1:16" ht="90">
      <c r="A59" s="66" t="s">
        <v>272</v>
      </c>
      <c r="B59" s="66" t="s">
        <v>266</v>
      </c>
      <c r="C59" s="66" t="s">
        <v>261</v>
      </c>
      <c r="D59" s="66" t="s">
        <v>262</v>
      </c>
      <c r="E59" s="66" t="s">
        <v>273</v>
      </c>
      <c r="F59" s="66" t="s">
        <v>274</v>
      </c>
      <c r="G59" s="67">
        <v>842105</v>
      </c>
      <c r="H59" s="67">
        <v>800000</v>
      </c>
      <c r="I59" s="66" t="s">
        <v>55</v>
      </c>
      <c r="J59" s="67">
        <v>42105</v>
      </c>
      <c r="K59" s="65" t="s">
        <v>59</v>
      </c>
      <c r="L59" s="65" t="s">
        <v>59</v>
      </c>
      <c r="M59" s="65" t="s">
        <v>58</v>
      </c>
      <c r="N59" s="65" t="s">
        <v>58</v>
      </c>
      <c r="O59" s="66" t="s">
        <v>58</v>
      </c>
      <c r="P59" s="66" t="s">
        <v>66</v>
      </c>
    </row>
    <row r="60" spans="1:16" ht="90">
      <c r="A60" s="66" t="s">
        <v>275</v>
      </c>
      <c r="B60" s="66" t="s">
        <v>276</v>
      </c>
      <c r="C60" s="66" t="s">
        <v>261</v>
      </c>
      <c r="D60" s="66" t="s">
        <v>262</v>
      </c>
      <c r="E60" s="66" t="s">
        <v>277</v>
      </c>
      <c r="F60" s="66" t="s">
        <v>278</v>
      </c>
      <c r="G60" s="67">
        <v>730541.44</v>
      </c>
      <c r="H60" s="67">
        <v>600000</v>
      </c>
      <c r="I60" s="66" t="s">
        <v>55</v>
      </c>
      <c r="J60" s="67">
        <v>130541.44</v>
      </c>
      <c r="K60" s="65" t="s">
        <v>76</v>
      </c>
      <c r="L60" s="65" t="s">
        <v>76</v>
      </c>
      <c r="M60" s="65" t="s">
        <v>76</v>
      </c>
      <c r="N60" s="65" t="s">
        <v>56</v>
      </c>
      <c r="O60" s="66" t="s">
        <v>56</v>
      </c>
      <c r="P60" s="66" t="s">
        <v>59</v>
      </c>
    </row>
    <row r="61" spans="1:16" ht="90">
      <c r="A61" s="66" t="s">
        <v>279</v>
      </c>
      <c r="B61" s="66" t="s">
        <v>280</v>
      </c>
      <c r="C61" s="66" t="s">
        <v>261</v>
      </c>
      <c r="D61" s="66" t="s">
        <v>262</v>
      </c>
      <c r="E61" s="66" t="s">
        <v>281</v>
      </c>
      <c r="F61" s="66" t="s">
        <v>282</v>
      </c>
      <c r="G61" s="67">
        <v>4000000</v>
      </c>
      <c r="H61" s="67">
        <v>4000000</v>
      </c>
      <c r="I61" s="66" t="s">
        <v>55</v>
      </c>
      <c r="J61" s="67">
        <v>0</v>
      </c>
      <c r="K61" s="65" t="s">
        <v>56</v>
      </c>
      <c r="L61" s="65" t="s">
        <v>56</v>
      </c>
      <c r="M61" s="65" t="s">
        <v>57</v>
      </c>
      <c r="N61" s="65" t="s">
        <v>57</v>
      </c>
      <c r="O61" s="66" t="s">
        <v>59</v>
      </c>
      <c r="P61" s="66" t="s">
        <v>66</v>
      </c>
    </row>
    <row r="62" spans="1:16" ht="105">
      <c r="A62" s="66" t="s">
        <v>283</v>
      </c>
      <c r="B62" s="66" t="s">
        <v>284</v>
      </c>
      <c r="C62" s="66" t="s">
        <v>261</v>
      </c>
      <c r="D62" s="66" t="s">
        <v>262</v>
      </c>
      <c r="E62" s="66" t="s">
        <v>285</v>
      </c>
      <c r="F62" s="66" t="s">
        <v>286</v>
      </c>
      <c r="G62" s="67">
        <v>472500</v>
      </c>
      <c r="H62" s="67">
        <v>450000</v>
      </c>
      <c r="I62" s="66" t="s">
        <v>55</v>
      </c>
      <c r="J62" s="67">
        <v>22500</v>
      </c>
      <c r="K62" s="65" t="s">
        <v>56</v>
      </c>
      <c r="L62" s="65" t="s">
        <v>56</v>
      </c>
      <c r="M62" s="65" t="s">
        <v>56</v>
      </c>
      <c r="N62" s="65" t="s">
        <v>57</v>
      </c>
      <c r="O62" s="66" t="s">
        <v>59</v>
      </c>
      <c r="P62" s="66" t="s">
        <v>59</v>
      </c>
    </row>
    <row r="63" spans="1:16" ht="105">
      <c r="A63" s="66" t="s">
        <v>287</v>
      </c>
      <c r="B63" s="66" t="s">
        <v>284</v>
      </c>
      <c r="C63" s="66" t="s">
        <v>261</v>
      </c>
      <c r="D63" s="66" t="s">
        <v>262</v>
      </c>
      <c r="E63" s="66" t="s">
        <v>285</v>
      </c>
      <c r="F63" s="66" t="s">
        <v>288</v>
      </c>
      <c r="G63" s="67">
        <v>157500</v>
      </c>
      <c r="H63" s="67">
        <v>150000</v>
      </c>
      <c r="I63" s="66" t="s">
        <v>55</v>
      </c>
      <c r="J63" s="67">
        <v>7500</v>
      </c>
      <c r="K63" s="65" t="s">
        <v>76</v>
      </c>
      <c r="L63" s="65" t="s">
        <v>56</v>
      </c>
      <c r="M63" s="65" t="s">
        <v>76</v>
      </c>
      <c r="N63" s="65" t="s">
        <v>57</v>
      </c>
      <c r="O63" s="66" t="s">
        <v>57</v>
      </c>
      <c r="P63" s="66" t="s">
        <v>59</v>
      </c>
    </row>
    <row r="64" spans="1:16" ht="105">
      <c r="A64" s="66" t="s">
        <v>289</v>
      </c>
      <c r="B64" s="66" t="s">
        <v>284</v>
      </c>
      <c r="C64" s="66" t="s">
        <v>261</v>
      </c>
      <c r="D64" s="66" t="s">
        <v>262</v>
      </c>
      <c r="E64" s="66" t="s">
        <v>290</v>
      </c>
      <c r="F64" s="66" t="s">
        <v>291</v>
      </c>
      <c r="G64" s="67">
        <v>580500</v>
      </c>
      <c r="H64" s="67">
        <v>545000</v>
      </c>
      <c r="I64" s="66" t="s">
        <v>55</v>
      </c>
      <c r="J64" s="67">
        <v>35500</v>
      </c>
      <c r="K64" s="65" t="s">
        <v>76</v>
      </c>
      <c r="L64" s="65" t="s">
        <v>56</v>
      </c>
      <c r="M64" s="65" t="s">
        <v>57</v>
      </c>
      <c r="N64" s="65" t="s">
        <v>57</v>
      </c>
      <c r="O64" s="66" t="s">
        <v>59</v>
      </c>
      <c r="P64" s="66" t="s">
        <v>58</v>
      </c>
    </row>
    <row r="65" spans="1:16" ht="75">
      <c r="A65" s="66" t="s">
        <v>292</v>
      </c>
      <c r="B65" s="66" t="s">
        <v>284</v>
      </c>
      <c r="C65" s="66" t="s">
        <v>261</v>
      </c>
      <c r="D65" s="66" t="s">
        <v>262</v>
      </c>
      <c r="E65" s="66" t="s">
        <v>293</v>
      </c>
      <c r="F65" s="66" t="s">
        <v>294</v>
      </c>
      <c r="G65" s="67">
        <v>487210</v>
      </c>
      <c r="H65" s="67">
        <v>460000</v>
      </c>
      <c r="I65" s="66" t="s">
        <v>55</v>
      </c>
      <c r="J65" s="67">
        <v>27210</v>
      </c>
      <c r="K65" s="65" t="s">
        <v>76</v>
      </c>
      <c r="L65" s="65" t="s">
        <v>56</v>
      </c>
      <c r="M65" s="65" t="s">
        <v>57</v>
      </c>
      <c r="N65" s="65" t="s">
        <v>58</v>
      </c>
      <c r="O65" s="66" t="s">
        <v>88</v>
      </c>
      <c r="P65" s="66" t="s">
        <v>81</v>
      </c>
    </row>
    <row r="66" spans="1:16" ht="90">
      <c r="A66" s="66" t="s">
        <v>295</v>
      </c>
      <c r="B66" s="66" t="s">
        <v>284</v>
      </c>
      <c r="C66" s="66" t="s">
        <v>261</v>
      </c>
      <c r="D66" s="66" t="s">
        <v>262</v>
      </c>
      <c r="E66" s="66" t="s">
        <v>296</v>
      </c>
      <c r="F66" s="66" t="s">
        <v>297</v>
      </c>
      <c r="G66" s="67">
        <v>367500</v>
      </c>
      <c r="H66" s="67">
        <v>350000</v>
      </c>
      <c r="I66" s="66" t="s">
        <v>55</v>
      </c>
      <c r="J66" s="67">
        <v>17500</v>
      </c>
      <c r="K66" s="65" t="s">
        <v>56</v>
      </c>
      <c r="L66" s="65" t="s">
        <v>56</v>
      </c>
      <c r="M66" s="65" t="s">
        <v>57</v>
      </c>
      <c r="N66" s="65" t="s">
        <v>57</v>
      </c>
      <c r="O66" s="66" t="s">
        <v>57</v>
      </c>
      <c r="P66" s="66" t="s">
        <v>58</v>
      </c>
    </row>
    <row r="67" spans="1:16" ht="90">
      <c r="A67" s="66" t="s">
        <v>298</v>
      </c>
      <c r="B67" s="66" t="s">
        <v>276</v>
      </c>
      <c r="C67" s="66" t="s">
        <v>261</v>
      </c>
      <c r="D67" s="66" t="s">
        <v>262</v>
      </c>
      <c r="E67" s="66" t="s">
        <v>299</v>
      </c>
      <c r="F67" s="66" t="s">
        <v>300</v>
      </c>
      <c r="G67" s="67">
        <v>845000</v>
      </c>
      <c r="H67" s="67">
        <v>800000</v>
      </c>
      <c r="I67" s="66" t="s">
        <v>55</v>
      </c>
      <c r="J67" s="67">
        <v>45000</v>
      </c>
      <c r="K67" s="65" t="s">
        <v>57</v>
      </c>
      <c r="L67" s="65" t="s">
        <v>57</v>
      </c>
      <c r="M67" s="65" t="s">
        <v>57</v>
      </c>
      <c r="N67" s="65" t="s">
        <v>59</v>
      </c>
      <c r="O67" s="66" t="s">
        <v>59</v>
      </c>
      <c r="P67" s="66" t="s">
        <v>81</v>
      </c>
    </row>
    <row r="68" spans="1:16" ht="75">
      <c r="A68" s="66" t="s">
        <v>301</v>
      </c>
      <c r="B68" s="66" t="s">
        <v>284</v>
      </c>
      <c r="C68" s="66" t="s">
        <v>261</v>
      </c>
      <c r="D68" s="66" t="s">
        <v>262</v>
      </c>
      <c r="E68" s="66" t="s">
        <v>302</v>
      </c>
      <c r="F68" s="66" t="s">
        <v>303</v>
      </c>
      <c r="G68" s="67">
        <v>252500</v>
      </c>
      <c r="H68" s="67">
        <v>245000</v>
      </c>
      <c r="I68" s="66" t="s">
        <v>55</v>
      </c>
      <c r="J68" s="67">
        <v>7500</v>
      </c>
      <c r="K68" s="65" t="s">
        <v>76</v>
      </c>
      <c r="L68" s="65" t="s">
        <v>56</v>
      </c>
      <c r="M68" s="65" t="s">
        <v>58</v>
      </c>
      <c r="N68" s="65" t="s">
        <v>58</v>
      </c>
      <c r="O68" s="66" t="s">
        <v>81</v>
      </c>
      <c r="P68" s="66" t="s">
        <v>66</v>
      </c>
    </row>
    <row r="69" spans="1:16" ht="165">
      <c r="A69" s="66" t="s">
        <v>304</v>
      </c>
      <c r="B69" s="66" t="s">
        <v>280</v>
      </c>
      <c r="C69" s="66" t="s">
        <v>261</v>
      </c>
      <c r="D69" s="66" t="s">
        <v>262</v>
      </c>
      <c r="E69" s="66" t="s">
        <v>305</v>
      </c>
      <c r="F69" s="66" t="s">
        <v>306</v>
      </c>
      <c r="G69" s="67">
        <v>527000</v>
      </c>
      <c r="H69" s="67">
        <v>500000</v>
      </c>
      <c r="I69" s="66" t="s">
        <v>55</v>
      </c>
      <c r="J69" s="69">
        <v>27000</v>
      </c>
      <c r="K69" s="65" t="s">
        <v>56</v>
      </c>
      <c r="L69" s="65" t="s">
        <v>56</v>
      </c>
      <c r="M69" s="65" t="s">
        <v>57</v>
      </c>
      <c r="N69" s="65" t="s">
        <v>57</v>
      </c>
      <c r="O69" s="66" t="s">
        <v>57</v>
      </c>
      <c r="P69" s="66" t="s">
        <v>59</v>
      </c>
    </row>
    <row r="70" spans="1:16" ht="75">
      <c r="A70" s="66" t="s">
        <v>307</v>
      </c>
      <c r="B70" s="66" t="s">
        <v>308</v>
      </c>
      <c r="C70" s="66" t="s">
        <v>261</v>
      </c>
      <c r="D70" s="66" t="s">
        <v>262</v>
      </c>
      <c r="E70" s="66" t="s">
        <v>309</v>
      </c>
      <c r="F70" s="66" t="s">
        <v>310</v>
      </c>
      <c r="G70" s="67">
        <v>1280000</v>
      </c>
      <c r="H70" s="67">
        <v>1200000</v>
      </c>
      <c r="I70" s="66" t="s">
        <v>55</v>
      </c>
      <c r="J70" s="67">
        <v>80000</v>
      </c>
      <c r="K70" s="65" t="s">
        <v>76</v>
      </c>
      <c r="L70" s="65" t="s">
        <v>76</v>
      </c>
      <c r="M70" s="65" t="s">
        <v>56</v>
      </c>
      <c r="N70" s="65" t="s">
        <v>56</v>
      </c>
      <c r="O70" s="66" t="s">
        <v>57</v>
      </c>
      <c r="P70" s="66" t="s">
        <v>59</v>
      </c>
    </row>
    <row r="71" spans="1:16" ht="75">
      <c r="A71" s="66" t="s">
        <v>311</v>
      </c>
      <c r="B71" s="66" t="s">
        <v>280</v>
      </c>
      <c r="C71" s="66" t="s">
        <v>261</v>
      </c>
      <c r="D71" s="66" t="s">
        <v>262</v>
      </c>
      <c r="E71" s="66" t="s">
        <v>312</v>
      </c>
      <c r="F71" s="66" t="s">
        <v>313</v>
      </c>
      <c r="G71" s="67">
        <v>1700000</v>
      </c>
      <c r="H71" s="67">
        <v>1600000</v>
      </c>
      <c r="I71" s="66" t="s">
        <v>55</v>
      </c>
      <c r="J71" s="67">
        <v>100000</v>
      </c>
      <c r="K71" s="65" t="s">
        <v>57</v>
      </c>
      <c r="L71" s="65" t="s">
        <v>57</v>
      </c>
      <c r="M71" s="65" t="s">
        <v>59</v>
      </c>
      <c r="N71" s="65" t="s">
        <v>59</v>
      </c>
      <c r="O71" s="66" t="s">
        <v>58</v>
      </c>
      <c r="P71" s="66" t="s">
        <v>81</v>
      </c>
    </row>
    <row r="72" spans="1:16" ht="75">
      <c r="A72" s="66" t="s">
        <v>314</v>
      </c>
      <c r="B72" s="66" t="s">
        <v>308</v>
      </c>
      <c r="C72" s="66" t="s">
        <v>261</v>
      </c>
      <c r="D72" s="66" t="s">
        <v>262</v>
      </c>
      <c r="E72" s="66" t="s">
        <v>315</v>
      </c>
      <c r="F72" s="66" t="s">
        <v>316</v>
      </c>
      <c r="G72" s="67">
        <v>1700000</v>
      </c>
      <c r="H72" s="67">
        <v>1600000</v>
      </c>
      <c r="I72" s="66" t="s">
        <v>55</v>
      </c>
      <c r="J72" s="67">
        <v>100000</v>
      </c>
      <c r="K72" s="65" t="s">
        <v>58</v>
      </c>
      <c r="L72" s="65" t="s">
        <v>58</v>
      </c>
      <c r="M72" s="65" t="s">
        <v>81</v>
      </c>
      <c r="N72" s="65" t="s">
        <v>81</v>
      </c>
      <c r="O72" s="66" t="s">
        <v>66</v>
      </c>
      <c r="P72" s="66" t="s">
        <v>67</v>
      </c>
    </row>
    <row r="73" spans="1:16" ht="90">
      <c r="A73" s="66" t="s">
        <v>317</v>
      </c>
      <c r="B73" s="66" t="s">
        <v>276</v>
      </c>
      <c r="C73" s="66" t="s">
        <v>261</v>
      </c>
      <c r="D73" s="66" t="s">
        <v>262</v>
      </c>
      <c r="E73" s="66" t="s">
        <v>318</v>
      </c>
      <c r="F73" s="66" t="s">
        <v>319</v>
      </c>
      <c r="G73" s="67">
        <v>845000</v>
      </c>
      <c r="H73" s="67">
        <v>800000</v>
      </c>
      <c r="I73" s="66" t="s">
        <v>55</v>
      </c>
      <c r="J73" s="67">
        <v>45000</v>
      </c>
      <c r="K73" s="65" t="s">
        <v>58</v>
      </c>
      <c r="L73" s="65" t="s">
        <v>58</v>
      </c>
      <c r="M73" s="65" t="s">
        <v>58</v>
      </c>
      <c r="N73" s="65" t="s">
        <v>81</v>
      </c>
      <c r="O73" s="66" t="s">
        <v>81</v>
      </c>
      <c r="P73" s="66" t="s">
        <v>67</v>
      </c>
    </row>
    <row r="74" spans="1:16" ht="105">
      <c r="A74" s="66" t="s">
        <v>320</v>
      </c>
      <c r="B74" s="66" t="s">
        <v>266</v>
      </c>
      <c r="C74" s="66" t="s">
        <v>261</v>
      </c>
      <c r="D74" s="66" t="s">
        <v>262</v>
      </c>
      <c r="E74" s="66" t="s">
        <v>321</v>
      </c>
      <c r="F74" s="66" t="s">
        <v>322</v>
      </c>
      <c r="G74" s="67">
        <v>2000000</v>
      </c>
      <c r="H74" s="67">
        <v>2000000</v>
      </c>
      <c r="I74" s="66" t="s">
        <v>55</v>
      </c>
      <c r="J74" s="67">
        <v>0</v>
      </c>
      <c r="K74" s="65" t="s">
        <v>57</v>
      </c>
      <c r="L74" s="65" t="s">
        <v>57</v>
      </c>
      <c r="M74" s="65" t="s">
        <v>57</v>
      </c>
      <c r="N74" s="65" t="s">
        <v>59</v>
      </c>
      <c r="O74" s="66" t="s">
        <v>58</v>
      </c>
      <c r="P74" s="66" t="s">
        <v>81</v>
      </c>
    </row>
    <row r="75" spans="1:16" ht="45">
      <c r="A75" s="66" t="s">
        <v>323</v>
      </c>
      <c r="B75" s="66" t="s">
        <v>276</v>
      </c>
      <c r="C75" s="66" t="s">
        <v>261</v>
      </c>
      <c r="D75" s="66" t="s">
        <v>262</v>
      </c>
      <c r="E75" s="66" t="s">
        <v>324</v>
      </c>
      <c r="F75" s="66" t="s">
        <v>325</v>
      </c>
      <c r="G75" s="67">
        <v>1000000</v>
      </c>
      <c r="H75" s="67">
        <v>1000000</v>
      </c>
      <c r="I75" s="66" t="s">
        <v>55</v>
      </c>
      <c r="J75" s="67">
        <v>0</v>
      </c>
      <c r="K75" s="65" t="s">
        <v>57</v>
      </c>
      <c r="L75" s="65" t="s">
        <v>57</v>
      </c>
      <c r="M75" s="65" t="s">
        <v>57</v>
      </c>
      <c r="N75" s="65" t="s">
        <v>59</v>
      </c>
      <c r="O75" s="66" t="s">
        <v>59</v>
      </c>
      <c r="P75" s="66" t="s">
        <v>81</v>
      </c>
    </row>
    <row r="76" spans="1:16" ht="60">
      <c r="A76" s="66" t="s">
        <v>326</v>
      </c>
      <c r="B76" s="66" t="s">
        <v>280</v>
      </c>
      <c r="C76" s="66" t="s">
        <v>261</v>
      </c>
      <c r="D76" s="66" t="s">
        <v>262</v>
      </c>
      <c r="E76" s="66" t="s">
        <v>327</v>
      </c>
      <c r="F76" s="66" t="s">
        <v>328</v>
      </c>
      <c r="G76" s="67">
        <v>650000</v>
      </c>
      <c r="H76" s="67">
        <v>650000</v>
      </c>
      <c r="I76" s="66" t="s">
        <v>55</v>
      </c>
      <c r="J76" s="67">
        <v>0</v>
      </c>
      <c r="K76" s="65" t="s">
        <v>76</v>
      </c>
      <c r="L76" s="65" t="s">
        <v>76</v>
      </c>
      <c r="M76" s="65" t="s">
        <v>56</v>
      </c>
      <c r="N76" s="65" t="s">
        <v>56</v>
      </c>
      <c r="O76" s="66" t="s">
        <v>59</v>
      </c>
      <c r="P76" s="66" t="s">
        <v>81</v>
      </c>
    </row>
    <row r="77" spans="1:16" ht="75">
      <c r="A77" s="66" t="s">
        <v>329</v>
      </c>
      <c r="B77" s="66" t="s">
        <v>276</v>
      </c>
      <c r="C77" s="66" t="s">
        <v>261</v>
      </c>
      <c r="D77" s="66" t="s">
        <v>262</v>
      </c>
      <c r="E77" s="66" t="s">
        <v>330</v>
      </c>
      <c r="F77" s="66" t="s">
        <v>331</v>
      </c>
      <c r="G77" s="67">
        <v>3200000</v>
      </c>
      <c r="H77" s="67">
        <v>1000000</v>
      </c>
      <c r="I77" s="66" t="s">
        <v>55</v>
      </c>
      <c r="J77" s="67">
        <v>2200000</v>
      </c>
      <c r="K77" s="65" t="s">
        <v>76</v>
      </c>
      <c r="L77" s="65" t="s">
        <v>76</v>
      </c>
      <c r="M77" s="65" t="s">
        <v>56</v>
      </c>
      <c r="N77" s="65" t="s">
        <v>57</v>
      </c>
      <c r="O77" s="66" t="s">
        <v>59</v>
      </c>
      <c r="P77" s="66" t="s">
        <v>81</v>
      </c>
    </row>
    <row r="78" spans="1:16" ht="90">
      <c r="A78" s="66" t="s">
        <v>332</v>
      </c>
      <c r="B78" s="66" t="s">
        <v>333</v>
      </c>
      <c r="C78" s="66" t="s">
        <v>261</v>
      </c>
      <c r="D78" s="66" t="s">
        <v>262</v>
      </c>
      <c r="E78" s="66" t="s">
        <v>334</v>
      </c>
      <c r="F78" s="66" t="s">
        <v>335</v>
      </c>
      <c r="G78" s="67">
        <v>1605000</v>
      </c>
      <c r="H78" s="67">
        <v>1492650</v>
      </c>
      <c r="I78" s="66" t="s">
        <v>55</v>
      </c>
      <c r="J78" s="67">
        <v>112350</v>
      </c>
      <c r="K78" s="65" t="s">
        <v>56</v>
      </c>
      <c r="L78" s="65" t="s">
        <v>56</v>
      </c>
      <c r="M78" s="65" t="s">
        <v>56</v>
      </c>
      <c r="N78" s="65" t="s">
        <v>56</v>
      </c>
      <c r="O78" s="66" t="s">
        <v>57</v>
      </c>
      <c r="P78" s="66" t="s">
        <v>58</v>
      </c>
    </row>
    <row r="79" spans="1:16" ht="135">
      <c r="A79" s="66" t="s">
        <v>336</v>
      </c>
      <c r="B79" s="66" t="s">
        <v>337</v>
      </c>
      <c r="C79" s="66" t="s">
        <v>261</v>
      </c>
      <c r="D79" s="66" t="s">
        <v>262</v>
      </c>
      <c r="E79" s="66" t="s">
        <v>338</v>
      </c>
      <c r="F79" s="66" t="s">
        <v>339</v>
      </c>
      <c r="G79" s="67">
        <v>632000</v>
      </c>
      <c r="H79" s="67">
        <v>600000</v>
      </c>
      <c r="I79" s="66" t="s">
        <v>55</v>
      </c>
      <c r="J79" s="67">
        <v>32000</v>
      </c>
      <c r="K79" s="65" t="s">
        <v>56</v>
      </c>
      <c r="L79" s="65" t="s">
        <v>56</v>
      </c>
      <c r="M79" s="65" t="s">
        <v>56</v>
      </c>
      <c r="N79" s="65" t="s">
        <v>57</v>
      </c>
      <c r="O79" s="66" t="s">
        <v>59</v>
      </c>
      <c r="P79" s="66" t="s">
        <v>81</v>
      </c>
    </row>
    <row r="80" spans="1:16" ht="60">
      <c r="A80" s="66" t="s">
        <v>340</v>
      </c>
      <c r="B80" s="66" t="s">
        <v>341</v>
      </c>
      <c r="C80" s="66" t="s">
        <v>342</v>
      </c>
      <c r="D80" s="66" t="s">
        <v>343</v>
      </c>
      <c r="E80" s="66" t="s">
        <v>344</v>
      </c>
      <c r="F80" s="66" t="s">
        <v>345</v>
      </c>
      <c r="G80" s="67">
        <v>264373045.38</v>
      </c>
      <c r="H80" s="67">
        <v>15526568.27</v>
      </c>
      <c r="I80" s="66" t="s">
        <v>55</v>
      </c>
      <c r="J80" s="67">
        <v>248846477.11000001</v>
      </c>
      <c r="K80" s="65" t="s">
        <v>75</v>
      </c>
      <c r="L80" s="65" t="s">
        <v>75</v>
      </c>
      <c r="M80" s="65" t="s">
        <v>75</v>
      </c>
      <c r="N80" s="65" t="s">
        <v>75</v>
      </c>
      <c r="O80" s="66" t="s">
        <v>57</v>
      </c>
      <c r="P80" s="66" t="s">
        <v>60</v>
      </c>
    </row>
    <row r="81" spans="1:16" ht="135">
      <c r="A81" s="66" t="s">
        <v>346</v>
      </c>
      <c r="B81" s="66" t="s">
        <v>347</v>
      </c>
      <c r="C81" s="66" t="s">
        <v>348</v>
      </c>
      <c r="D81" s="66" t="s">
        <v>349</v>
      </c>
      <c r="E81" s="66" t="s">
        <v>350</v>
      </c>
      <c r="F81" s="66" t="s">
        <v>351</v>
      </c>
      <c r="G81" s="67">
        <v>850000</v>
      </c>
      <c r="H81" s="67">
        <v>445000</v>
      </c>
      <c r="I81" s="66" t="s">
        <v>55</v>
      </c>
      <c r="J81" s="67">
        <v>405000</v>
      </c>
      <c r="K81" s="65" t="s">
        <v>76</v>
      </c>
      <c r="L81" s="65" t="s">
        <v>76</v>
      </c>
      <c r="M81" s="65" t="s">
        <v>57</v>
      </c>
      <c r="N81" s="65" t="s">
        <v>57</v>
      </c>
      <c r="O81" s="66" t="s">
        <v>59</v>
      </c>
      <c r="P81" s="66" t="s">
        <v>81</v>
      </c>
    </row>
    <row r="82" spans="1:16" ht="90">
      <c r="A82" s="66" t="s">
        <v>352</v>
      </c>
      <c r="B82" s="66" t="s">
        <v>353</v>
      </c>
      <c r="C82" s="66" t="s">
        <v>348</v>
      </c>
      <c r="D82" s="66" t="s">
        <v>349</v>
      </c>
      <c r="E82" s="66" t="s">
        <v>354</v>
      </c>
      <c r="F82" s="66" t="s">
        <v>355</v>
      </c>
      <c r="G82" s="67">
        <v>330000</v>
      </c>
      <c r="H82" s="67">
        <v>297000</v>
      </c>
      <c r="I82" s="66" t="s">
        <v>55</v>
      </c>
      <c r="J82" s="67">
        <v>33000</v>
      </c>
      <c r="K82" s="65" t="s">
        <v>76</v>
      </c>
      <c r="L82" s="65" t="s">
        <v>76</v>
      </c>
      <c r="M82" s="65" t="s">
        <v>76</v>
      </c>
      <c r="N82" s="65" t="s">
        <v>76</v>
      </c>
      <c r="O82" s="66" t="s">
        <v>59</v>
      </c>
      <c r="P82" s="66" t="s">
        <v>81</v>
      </c>
    </row>
    <row r="83" spans="1:16" ht="45">
      <c r="A83" s="66" t="s">
        <v>356</v>
      </c>
      <c r="B83" s="66" t="s">
        <v>62</v>
      </c>
      <c r="C83" s="66" t="s">
        <v>357</v>
      </c>
      <c r="D83" s="66" t="s">
        <v>358</v>
      </c>
      <c r="E83" s="66" t="s">
        <v>359</v>
      </c>
      <c r="F83" s="66" t="s">
        <v>360</v>
      </c>
      <c r="G83" s="67">
        <v>3683191.67</v>
      </c>
      <c r="H83" s="67">
        <v>3683191.67</v>
      </c>
      <c r="I83" s="66" t="s">
        <v>55</v>
      </c>
      <c r="J83" s="67">
        <v>0</v>
      </c>
      <c r="K83" s="65" t="s">
        <v>75</v>
      </c>
      <c r="L83" s="65" t="s">
        <v>75</v>
      </c>
      <c r="M83" s="65" t="s">
        <v>56</v>
      </c>
      <c r="N83" s="65" t="s">
        <v>361</v>
      </c>
      <c r="O83" s="66" t="s">
        <v>362</v>
      </c>
      <c r="P83" s="66" t="s">
        <v>363</v>
      </c>
    </row>
    <row r="84" spans="1:16" s="70" customFormat="1" ht="105">
      <c r="A84" s="66" t="s">
        <v>364</v>
      </c>
      <c r="B84" s="66" t="s">
        <v>365</v>
      </c>
      <c r="C84" s="66" t="s">
        <v>342</v>
      </c>
      <c r="D84" s="66" t="s">
        <v>343</v>
      </c>
      <c r="E84" s="66" t="s">
        <v>366</v>
      </c>
      <c r="F84" s="66" t="s">
        <v>367</v>
      </c>
      <c r="G84" s="67">
        <v>545583.14</v>
      </c>
      <c r="H84" s="67">
        <v>545583.14</v>
      </c>
      <c r="I84" s="66"/>
      <c r="J84" s="67">
        <v>0</v>
      </c>
      <c r="K84" s="65" t="s">
        <v>56</v>
      </c>
      <c r="L84" s="65" t="s">
        <v>56</v>
      </c>
      <c r="M84" s="65" t="s">
        <v>56</v>
      </c>
      <c r="N84" s="65" t="s">
        <v>56</v>
      </c>
      <c r="O84" s="66" t="s">
        <v>362</v>
      </c>
      <c r="P84" s="66" t="s">
        <v>81</v>
      </c>
    </row>
    <row r="85" spans="1:16" s="70" customFormat="1" ht="120">
      <c r="A85" s="66" t="s">
        <v>368</v>
      </c>
      <c r="B85" s="66" t="s">
        <v>369</v>
      </c>
      <c r="C85" s="66" t="s">
        <v>261</v>
      </c>
      <c r="D85" s="66" t="s">
        <v>262</v>
      </c>
      <c r="E85" s="66" t="s">
        <v>370</v>
      </c>
      <c r="F85" s="66" t="s">
        <v>371</v>
      </c>
      <c r="G85" s="67">
        <v>265779.84999999998</v>
      </c>
      <c r="H85" s="67">
        <v>239201.86</v>
      </c>
      <c r="I85" s="66"/>
      <c r="J85" s="67">
        <v>26577.99</v>
      </c>
      <c r="K85" s="65" t="s">
        <v>56</v>
      </c>
      <c r="L85" s="65" t="s">
        <v>57</v>
      </c>
      <c r="M85" s="66" t="s">
        <v>59</v>
      </c>
      <c r="N85" s="66" t="s">
        <v>59</v>
      </c>
      <c r="O85" s="66" t="s">
        <v>58</v>
      </c>
      <c r="P85" s="66" t="s">
        <v>81</v>
      </c>
    </row>
    <row r="86" spans="1:16" s="70" customFormat="1" ht="195">
      <c r="A86" s="66" t="s">
        <v>372</v>
      </c>
      <c r="B86" s="66" t="s">
        <v>373</v>
      </c>
      <c r="C86" s="66" t="s">
        <v>261</v>
      </c>
      <c r="D86" s="66" t="s">
        <v>262</v>
      </c>
      <c r="E86" s="66" t="s">
        <v>374</v>
      </c>
      <c r="F86" s="66" t="s">
        <v>375</v>
      </c>
      <c r="G86" s="67">
        <v>350000</v>
      </c>
      <c r="H86" s="67">
        <v>250000</v>
      </c>
      <c r="I86" s="66"/>
      <c r="J86" s="67">
        <v>100000</v>
      </c>
      <c r="K86" s="66" t="s">
        <v>59</v>
      </c>
      <c r="L86" s="66" t="s">
        <v>59</v>
      </c>
      <c r="M86" s="66" t="s">
        <v>59</v>
      </c>
      <c r="N86" s="66" t="s">
        <v>59</v>
      </c>
      <c r="O86" s="66" t="s">
        <v>58</v>
      </c>
      <c r="P86" s="66" t="s">
        <v>81</v>
      </c>
    </row>
    <row r="87" spans="1:16" s="70" customFormat="1" ht="210">
      <c r="A87" s="66" t="s">
        <v>376</v>
      </c>
      <c r="B87" s="66" t="s">
        <v>377</v>
      </c>
      <c r="C87" s="66" t="s">
        <v>261</v>
      </c>
      <c r="D87" s="66" t="s">
        <v>262</v>
      </c>
      <c r="E87" s="66" t="s">
        <v>378</v>
      </c>
      <c r="F87" s="66" t="s">
        <v>379</v>
      </c>
      <c r="G87" s="67">
        <v>249892.47</v>
      </c>
      <c r="H87" s="67">
        <v>224903.22</v>
      </c>
      <c r="I87" s="66"/>
      <c r="J87" s="67">
        <v>24989.25</v>
      </c>
      <c r="K87" s="65" t="s">
        <v>75</v>
      </c>
      <c r="L87" s="65" t="s">
        <v>75</v>
      </c>
      <c r="M87" s="66" t="s">
        <v>59</v>
      </c>
      <c r="N87" s="66" t="s">
        <v>59</v>
      </c>
      <c r="O87" s="66" t="s">
        <v>58</v>
      </c>
      <c r="P87" s="66" t="s">
        <v>81</v>
      </c>
    </row>
    <row r="88" spans="1:16" s="70" customFormat="1" ht="150">
      <c r="A88" s="66" t="s">
        <v>380</v>
      </c>
      <c r="B88" s="66" t="s">
        <v>381</v>
      </c>
      <c r="C88" s="66" t="s">
        <v>261</v>
      </c>
      <c r="D88" s="66" t="s">
        <v>262</v>
      </c>
      <c r="E88" s="66" t="s">
        <v>382</v>
      </c>
      <c r="F88" s="66" t="s">
        <v>383</v>
      </c>
      <c r="G88" s="67">
        <v>430000</v>
      </c>
      <c r="H88" s="67">
        <v>250000</v>
      </c>
      <c r="I88" s="66"/>
      <c r="J88" s="67">
        <v>180000</v>
      </c>
      <c r="K88" s="65" t="s">
        <v>76</v>
      </c>
      <c r="L88" s="65" t="s">
        <v>76</v>
      </c>
      <c r="M88" s="65" t="s">
        <v>76</v>
      </c>
      <c r="N88" s="65" t="s">
        <v>56</v>
      </c>
      <c r="O88" s="66" t="s">
        <v>362</v>
      </c>
      <c r="P88" s="66" t="s">
        <v>58</v>
      </c>
    </row>
    <row r="89" spans="1:16" s="70" customFormat="1" ht="135">
      <c r="A89" s="66" t="s">
        <v>384</v>
      </c>
      <c r="B89" s="66" t="s">
        <v>385</v>
      </c>
      <c r="C89" s="66" t="s">
        <v>261</v>
      </c>
      <c r="D89" s="66" t="s">
        <v>262</v>
      </c>
      <c r="E89" s="66" t="s">
        <v>386</v>
      </c>
      <c r="F89" s="66" t="s">
        <v>387</v>
      </c>
      <c r="G89" s="67">
        <v>350000</v>
      </c>
      <c r="H89" s="67">
        <v>315000</v>
      </c>
      <c r="I89" s="66"/>
      <c r="J89" s="67">
        <v>35000</v>
      </c>
      <c r="K89" s="65" t="s">
        <v>76</v>
      </c>
      <c r="L89" s="65" t="s">
        <v>56</v>
      </c>
      <c r="M89" s="65" t="s">
        <v>56</v>
      </c>
      <c r="N89" s="65" t="s">
        <v>56</v>
      </c>
      <c r="O89" s="65" t="s">
        <v>57</v>
      </c>
      <c r="P89" s="66" t="s">
        <v>81</v>
      </c>
    </row>
    <row r="90" spans="1:16" s="70" customFormat="1" ht="75">
      <c r="A90" s="66" t="s">
        <v>388</v>
      </c>
      <c r="B90" s="66" t="s">
        <v>389</v>
      </c>
      <c r="C90" s="66" t="s">
        <v>261</v>
      </c>
      <c r="D90" s="66" t="s">
        <v>262</v>
      </c>
      <c r="E90" s="66" t="s">
        <v>390</v>
      </c>
      <c r="F90" s="66" t="s">
        <v>391</v>
      </c>
      <c r="G90" s="67">
        <v>205000</v>
      </c>
      <c r="H90" s="67">
        <v>184500</v>
      </c>
      <c r="I90" s="66"/>
      <c r="J90" s="67">
        <v>20500</v>
      </c>
      <c r="K90" s="65" t="s">
        <v>76</v>
      </c>
      <c r="L90" s="65" t="s">
        <v>76</v>
      </c>
      <c r="M90" s="65" t="s">
        <v>76</v>
      </c>
      <c r="N90" s="65" t="s">
        <v>76</v>
      </c>
      <c r="O90" s="66" t="s">
        <v>58</v>
      </c>
      <c r="P90" s="66" t="s">
        <v>58</v>
      </c>
    </row>
    <row r="91" spans="1:16" ht="180">
      <c r="A91" s="66"/>
      <c r="B91" s="71" t="s">
        <v>280</v>
      </c>
      <c r="C91" s="66" t="s">
        <v>261</v>
      </c>
      <c r="D91" s="66" t="s">
        <v>262</v>
      </c>
      <c r="E91" s="66" t="s">
        <v>392</v>
      </c>
      <c r="F91" s="66" t="s">
        <v>393</v>
      </c>
      <c r="G91" s="67">
        <v>544447.66</v>
      </c>
      <c r="H91" s="67">
        <v>544447.66</v>
      </c>
      <c r="I91" s="66"/>
      <c r="J91" s="67">
        <v>0</v>
      </c>
      <c r="K91" s="65" t="s">
        <v>75</v>
      </c>
      <c r="L91" s="65" t="s">
        <v>75</v>
      </c>
      <c r="M91" s="65" t="s">
        <v>59</v>
      </c>
      <c r="N91" s="65" t="s">
        <v>59</v>
      </c>
      <c r="O91" s="65" t="s">
        <v>59</v>
      </c>
      <c r="P91" s="66" t="s">
        <v>58</v>
      </c>
    </row>
    <row r="92" spans="1:16" ht="180">
      <c r="A92" s="66"/>
      <c r="B92" s="66" t="s">
        <v>284</v>
      </c>
      <c r="C92" s="66" t="s">
        <v>261</v>
      </c>
      <c r="D92" s="66" t="s">
        <v>262</v>
      </c>
      <c r="E92" s="66" t="s">
        <v>394</v>
      </c>
      <c r="F92" s="66" t="s">
        <v>395</v>
      </c>
      <c r="G92" s="67">
        <v>210000</v>
      </c>
      <c r="H92" s="67">
        <v>200000</v>
      </c>
      <c r="I92" s="66"/>
      <c r="J92" s="67">
        <v>10000</v>
      </c>
      <c r="K92" s="65" t="s">
        <v>59</v>
      </c>
      <c r="L92" s="65" t="s">
        <v>59</v>
      </c>
      <c r="M92" s="65" t="s">
        <v>59</v>
      </c>
      <c r="N92" s="65" t="s">
        <v>59</v>
      </c>
      <c r="O92" s="65" t="s">
        <v>59</v>
      </c>
      <c r="P92" s="65" t="s">
        <v>59</v>
      </c>
    </row>
    <row r="93" spans="1:16" ht="150">
      <c r="A93" s="66" t="s">
        <v>396</v>
      </c>
      <c r="B93" s="66" t="s">
        <v>397</v>
      </c>
      <c r="C93" s="66" t="s">
        <v>84</v>
      </c>
      <c r="D93" s="66" t="s">
        <v>85</v>
      </c>
      <c r="E93" s="66" t="s">
        <v>398</v>
      </c>
      <c r="F93" s="66" t="s">
        <v>399</v>
      </c>
      <c r="G93" s="67">
        <v>1700000</v>
      </c>
      <c r="H93" s="67">
        <v>1700000</v>
      </c>
      <c r="I93" s="66"/>
      <c r="J93" s="67">
        <v>0</v>
      </c>
      <c r="K93" s="65" t="s">
        <v>57</v>
      </c>
      <c r="L93" s="65" t="s">
        <v>57</v>
      </c>
      <c r="M93" s="65" t="s">
        <v>57</v>
      </c>
      <c r="N93" s="65" t="s">
        <v>57</v>
      </c>
      <c r="O93" s="65" t="s">
        <v>75</v>
      </c>
      <c r="P93" s="65" t="s">
        <v>75</v>
      </c>
    </row>
    <row r="94" spans="1:16" ht="210">
      <c r="A94" s="66"/>
      <c r="B94" s="66" t="s">
        <v>284</v>
      </c>
      <c r="C94" s="66" t="s">
        <v>261</v>
      </c>
      <c r="D94" s="66" t="s">
        <v>262</v>
      </c>
      <c r="E94" s="66" t="s">
        <v>400</v>
      </c>
      <c r="F94" s="66" t="s">
        <v>401</v>
      </c>
      <c r="G94" s="67">
        <v>2966820.15</v>
      </c>
      <c r="H94" s="67">
        <v>2000000</v>
      </c>
      <c r="I94" s="66"/>
      <c r="J94" s="67">
        <v>966820.15</v>
      </c>
      <c r="K94" s="65" t="s">
        <v>59</v>
      </c>
      <c r="L94" s="65" t="s">
        <v>59</v>
      </c>
      <c r="M94" s="66" t="s">
        <v>58</v>
      </c>
      <c r="N94" s="66" t="s">
        <v>81</v>
      </c>
      <c r="O94" s="66" t="s">
        <v>81</v>
      </c>
      <c r="P94" s="66" t="s">
        <v>66</v>
      </c>
    </row>
    <row r="95" spans="1:16">
      <c r="A95" s="2"/>
      <c r="B95" s="2"/>
      <c r="C95" s="2"/>
      <c r="D95" s="2"/>
      <c r="E95" s="2"/>
      <c r="F95" s="2"/>
      <c r="G95" s="3">
        <f>SUM(G4:G94)</f>
        <v>699607968.05999994</v>
      </c>
      <c r="H95" s="3">
        <f>SUM(H4:H94)</f>
        <v>190553428.37</v>
      </c>
      <c r="I95" s="3">
        <f>SUM(I4:I94)</f>
        <v>0</v>
      </c>
      <c r="J95" s="3">
        <f>SUM(J4:J94)</f>
        <v>509054539.69</v>
      </c>
      <c r="K95" s="2"/>
      <c r="L95" s="2"/>
      <c r="M95" s="2"/>
      <c r="N95" s="2"/>
      <c r="O95" s="2"/>
      <c r="P95" s="2"/>
    </row>
    <row r="96" spans="1:16">
      <c r="A96" s="2" t="s">
        <v>402</v>
      </c>
      <c r="B96" s="2"/>
      <c r="C96" s="2"/>
      <c r="D96" s="2"/>
      <c r="E96" s="2"/>
      <c r="F96" s="5"/>
      <c r="G96" s="6"/>
      <c r="H96" s="6"/>
      <c r="I96" s="6"/>
      <c r="J96" s="6"/>
      <c r="K96" s="6"/>
      <c r="L96" s="6"/>
      <c r="M96" s="6"/>
      <c r="N96" s="6"/>
      <c r="O96" s="2"/>
      <c r="P96" s="2"/>
    </row>
  </sheetData>
  <autoFilter ref="A3:R96" xr:uid="{00000000-0009-0000-0000-000001000000}"/>
  <sortState xmlns:xlrd2="http://schemas.microsoft.com/office/spreadsheetml/2017/richdata2" ref="A2:L87">
    <sortCondition ref="C1"/>
  </sortState>
  <mergeCells count="14">
    <mergeCell ref="A1:O1"/>
    <mergeCell ref="O2:P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L2"/>
    <mergeCell ref="M2:N2"/>
  </mergeCells>
  <pageMargins left="0.36" right="0.26" top="0.75" bottom="0.39" header="0.3" footer="0.3"/>
  <pageSetup paperSize="8" scale="57" fitToHeight="0" orientation="landscape" r:id="rId1"/>
  <headerFooter>
    <oddHeader>&amp;L&amp;"-,Grassetto"&amp;18Allegato 1A&amp;C&amp;"-,Grassetto"&amp;18Elenco Interventi proposti per finanziamento con FSC 21-27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1"/>
  <sheetViews>
    <sheetView topLeftCell="A6" workbookViewId="0">
      <selection activeCell="I27" sqref="I27"/>
    </sheetView>
  </sheetViews>
  <sheetFormatPr defaultColWidth="9.140625" defaultRowHeight="15"/>
  <cols>
    <col min="1" max="1" width="28.42578125" style="2" bestFit="1" customWidth="1"/>
    <col min="2" max="2" width="36.42578125" style="2" bestFit="1" customWidth="1"/>
    <col min="3" max="3" width="16.85546875" style="2" bestFit="1" customWidth="1"/>
    <col min="4" max="4" width="85" style="13" bestFit="1" customWidth="1"/>
    <col min="5" max="5" width="27.5703125" style="2" customWidth="1"/>
    <col min="6" max="16384" width="9.140625" style="2"/>
  </cols>
  <sheetData>
    <row r="1" spans="1:6" ht="64.5" customHeight="1">
      <c r="A1" s="131" t="s">
        <v>403</v>
      </c>
      <c r="B1" s="131"/>
      <c r="C1" s="131"/>
      <c r="D1" s="131"/>
      <c r="E1" s="131"/>
      <c r="F1" s="15"/>
    </row>
    <row r="2" spans="1:6" ht="35.25" customHeight="1">
      <c r="A2" s="8" t="s">
        <v>404</v>
      </c>
      <c r="B2" s="8" t="s">
        <v>405</v>
      </c>
      <c r="C2" s="8" t="s">
        <v>406</v>
      </c>
      <c r="D2" s="9" t="s">
        <v>407</v>
      </c>
      <c r="E2" s="9" t="s">
        <v>408</v>
      </c>
    </row>
    <row r="3" spans="1:6" ht="31.5" customHeight="1">
      <c r="A3" s="10" t="s">
        <v>20</v>
      </c>
      <c r="B3" s="10" t="s">
        <v>63</v>
      </c>
      <c r="C3" s="10" t="s">
        <v>409</v>
      </c>
      <c r="D3" s="4" t="s">
        <v>410</v>
      </c>
      <c r="E3" s="11">
        <v>1690000</v>
      </c>
    </row>
    <row r="4" spans="1:6" ht="31.5" customHeight="1">
      <c r="A4" s="10" t="s">
        <v>21</v>
      </c>
      <c r="B4" s="10" t="s">
        <v>411</v>
      </c>
      <c r="C4" s="10" t="s">
        <v>412</v>
      </c>
      <c r="D4" s="4" t="s">
        <v>413</v>
      </c>
      <c r="E4" s="11">
        <v>259350</v>
      </c>
    </row>
    <row r="5" spans="1:6" ht="31.5" customHeight="1">
      <c r="A5" s="10" t="s">
        <v>21</v>
      </c>
      <c r="B5" s="10" t="s">
        <v>411</v>
      </c>
      <c r="C5" s="10" t="s">
        <v>414</v>
      </c>
      <c r="D5" s="4" t="s">
        <v>415</v>
      </c>
      <c r="E5" s="11">
        <v>141645</v>
      </c>
    </row>
    <row r="6" spans="1:6" ht="31.5" customHeight="1">
      <c r="A6" s="10" t="s">
        <v>21</v>
      </c>
      <c r="B6" s="10" t="s">
        <v>411</v>
      </c>
      <c r="C6" s="10" t="s">
        <v>416</v>
      </c>
      <c r="D6" s="4" t="s">
        <v>417</v>
      </c>
      <c r="E6" s="11">
        <v>121600</v>
      </c>
    </row>
    <row r="7" spans="1:6" ht="44.25" customHeight="1">
      <c r="A7" s="10" t="s">
        <v>23</v>
      </c>
      <c r="B7" s="10" t="s">
        <v>101</v>
      </c>
      <c r="C7" s="10" t="s">
        <v>418</v>
      </c>
      <c r="D7" s="4" t="s">
        <v>419</v>
      </c>
      <c r="E7" s="11">
        <v>700000</v>
      </c>
    </row>
    <row r="8" spans="1:6" ht="31.5" customHeight="1">
      <c r="A8" s="10" t="s">
        <v>23</v>
      </c>
      <c r="B8" s="10" t="s">
        <v>256</v>
      </c>
      <c r="C8" s="10" t="s">
        <v>257</v>
      </c>
      <c r="D8" s="4" t="s">
        <v>420</v>
      </c>
      <c r="E8" s="11">
        <v>1671000</v>
      </c>
    </row>
    <row r="9" spans="1:6" ht="31.5" customHeight="1">
      <c r="A9" s="10" t="s">
        <v>23</v>
      </c>
      <c r="B9" s="10" t="s">
        <v>256</v>
      </c>
      <c r="C9" s="10" t="s">
        <v>421</v>
      </c>
      <c r="D9" s="4" t="s">
        <v>422</v>
      </c>
      <c r="E9" s="11">
        <v>1000000</v>
      </c>
    </row>
    <row r="10" spans="1:6" ht="31.5" customHeight="1">
      <c r="A10" s="10" t="s">
        <v>23</v>
      </c>
      <c r="B10" s="10" t="s">
        <v>256</v>
      </c>
      <c r="C10" s="10" t="s">
        <v>423</v>
      </c>
      <c r="D10" s="4" t="s">
        <v>424</v>
      </c>
      <c r="E10" s="11">
        <v>450000</v>
      </c>
    </row>
    <row r="11" spans="1:6" ht="31.5" customHeight="1">
      <c r="A11" s="10" t="s">
        <v>23</v>
      </c>
      <c r="B11" s="10" t="s">
        <v>145</v>
      </c>
      <c r="C11" s="10" t="s">
        <v>425</v>
      </c>
      <c r="D11" s="4" t="s">
        <v>426</v>
      </c>
      <c r="E11" s="11">
        <v>355500</v>
      </c>
    </row>
    <row r="12" spans="1:6" ht="31.5" customHeight="1">
      <c r="A12" s="10" t="s">
        <v>23</v>
      </c>
      <c r="B12" s="10" t="s">
        <v>145</v>
      </c>
      <c r="C12" s="10" t="s">
        <v>427</v>
      </c>
      <c r="D12" s="4" t="s">
        <v>428</v>
      </c>
      <c r="E12" s="11">
        <v>500000</v>
      </c>
    </row>
    <row r="13" spans="1:6" ht="31.5" customHeight="1">
      <c r="A13" s="10" t="s">
        <v>23</v>
      </c>
      <c r="B13" s="10" t="s">
        <v>145</v>
      </c>
      <c r="C13" s="10" t="s">
        <v>429</v>
      </c>
      <c r="D13" s="4" t="s">
        <v>430</v>
      </c>
      <c r="E13" s="11">
        <v>345021.56</v>
      </c>
    </row>
    <row r="14" spans="1:6" ht="39" customHeight="1">
      <c r="A14" s="10" t="s">
        <v>23</v>
      </c>
      <c r="B14" s="10" t="s">
        <v>145</v>
      </c>
      <c r="C14" s="10" t="s">
        <v>431</v>
      </c>
      <c r="D14" s="4" t="s">
        <v>432</v>
      </c>
      <c r="E14" s="11">
        <v>1707404</v>
      </c>
    </row>
    <row r="15" spans="1:6" ht="31.5" customHeight="1">
      <c r="A15" s="10" t="s">
        <v>23</v>
      </c>
      <c r="B15" s="10" t="s">
        <v>145</v>
      </c>
      <c r="C15" s="10" t="s">
        <v>433</v>
      </c>
      <c r="D15" s="4" t="s">
        <v>434</v>
      </c>
      <c r="E15" s="11">
        <v>93150</v>
      </c>
    </row>
    <row r="16" spans="1:6" ht="31.5" customHeight="1">
      <c r="A16" s="10" t="s">
        <v>23</v>
      </c>
      <c r="B16" s="10" t="s">
        <v>101</v>
      </c>
      <c r="C16" s="10" t="s">
        <v>435</v>
      </c>
      <c r="D16" s="4" t="s">
        <v>436</v>
      </c>
      <c r="E16" s="11">
        <v>1430694</v>
      </c>
    </row>
    <row r="17" spans="1:5" ht="43.5" customHeight="1">
      <c r="A17" s="10" t="s">
        <v>23</v>
      </c>
      <c r="B17" s="10" t="s">
        <v>145</v>
      </c>
      <c r="C17" s="10" t="s">
        <v>437</v>
      </c>
      <c r="D17" s="4" t="s">
        <v>438</v>
      </c>
      <c r="E17" s="11">
        <v>289401.09999999998</v>
      </c>
    </row>
    <row r="18" spans="1:5" ht="31.5" customHeight="1">
      <c r="A18" s="10" t="s">
        <v>23</v>
      </c>
      <c r="B18" s="10" t="s">
        <v>145</v>
      </c>
      <c r="C18" s="10" t="s">
        <v>439</v>
      </c>
      <c r="D18" s="4" t="s">
        <v>440</v>
      </c>
      <c r="E18" s="11">
        <v>4097582.17</v>
      </c>
    </row>
    <row r="19" spans="1:5" ht="31.5" customHeight="1">
      <c r="A19" s="10" t="s">
        <v>23</v>
      </c>
      <c r="B19" s="10" t="s">
        <v>101</v>
      </c>
      <c r="C19" s="10" t="s">
        <v>441</v>
      </c>
      <c r="D19" s="4" t="s">
        <v>442</v>
      </c>
      <c r="E19" s="11">
        <v>812000</v>
      </c>
    </row>
    <row r="20" spans="1:5" ht="31.5" customHeight="1">
      <c r="A20" s="10" t="s">
        <v>24</v>
      </c>
      <c r="B20" s="10" t="s">
        <v>262</v>
      </c>
      <c r="C20" s="10" t="s">
        <v>443</v>
      </c>
      <c r="D20" s="4" t="s">
        <v>444</v>
      </c>
      <c r="E20" s="11">
        <v>5974881.6799999997</v>
      </c>
    </row>
    <row r="21" spans="1:5" ht="31.5" customHeight="1">
      <c r="A21" s="10" t="s">
        <v>24</v>
      </c>
      <c r="B21" s="10" t="s">
        <v>262</v>
      </c>
      <c r="C21" s="10" t="s">
        <v>445</v>
      </c>
      <c r="D21" s="4" t="s">
        <v>446</v>
      </c>
      <c r="E21" s="11">
        <v>285000</v>
      </c>
    </row>
    <row r="22" spans="1:5" ht="31.5" customHeight="1">
      <c r="A22" s="10" t="s">
        <v>25</v>
      </c>
      <c r="B22" s="10" t="s">
        <v>343</v>
      </c>
      <c r="C22" s="10" t="s">
        <v>447</v>
      </c>
      <c r="D22" s="4" t="s">
        <v>448</v>
      </c>
      <c r="E22" s="11">
        <v>1230000</v>
      </c>
    </row>
    <row r="23" spans="1:5" ht="31.5" customHeight="1">
      <c r="A23" s="10" t="s">
        <v>25</v>
      </c>
      <c r="B23" s="4" t="s">
        <v>343</v>
      </c>
      <c r="C23" s="10" t="s">
        <v>449</v>
      </c>
      <c r="D23" s="4" t="s">
        <v>450</v>
      </c>
      <c r="E23" s="12"/>
    </row>
    <row r="24" spans="1:5" ht="31.5" customHeight="1">
      <c r="A24" s="10" t="s">
        <v>24</v>
      </c>
      <c r="B24" s="10" t="s">
        <v>262</v>
      </c>
      <c r="C24" s="10" t="s">
        <v>451</v>
      </c>
      <c r="D24" s="4" t="s">
        <v>452</v>
      </c>
      <c r="E24" s="11">
        <v>522200</v>
      </c>
    </row>
    <row r="25" spans="1:5" ht="31.5" customHeight="1">
      <c r="A25" s="10" t="s">
        <v>26</v>
      </c>
      <c r="B25" s="10" t="s">
        <v>349</v>
      </c>
      <c r="C25" s="10" t="s">
        <v>453</v>
      </c>
      <c r="D25" s="4" t="s">
        <v>454</v>
      </c>
      <c r="E25" s="11">
        <v>3368013.15</v>
      </c>
    </row>
    <row r="26" spans="1:5" ht="31.5" customHeight="1">
      <c r="A26" s="10" t="s">
        <v>26</v>
      </c>
      <c r="B26" s="10" t="s">
        <v>349</v>
      </c>
      <c r="C26" s="10" t="s">
        <v>455</v>
      </c>
      <c r="D26" s="4" t="s">
        <v>456</v>
      </c>
      <c r="E26" s="11">
        <v>324308.78000000003</v>
      </c>
    </row>
    <row r="27" spans="1:5" ht="31.5" customHeight="1">
      <c r="A27" s="10" t="s">
        <v>26</v>
      </c>
      <c r="B27" s="10" t="s">
        <v>349</v>
      </c>
      <c r="C27" s="10" t="s">
        <v>457</v>
      </c>
      <c r="D27" s="4" t="s">
        <v>458</v>
      </c>
      <c r="E27" s="11">
        <v>465304.59</v>
      </c>
    </row>
    <row r="28" spans="1:5" ht="31.5" customHeight="1">
      <c r="A28" s="10" t="s">
        <v>24</v>
      </c>
      <c r="B28" s="10" t="s">
        <v>262</v>
      </c>
      <c r="C28" s="10" t="s">
        <v>459</v>
      </c>
      <c r="D28" s="4" t="s">
        <v>460</v>
      </c>
      <c r="E28" s="11">
        <v>486202.8</v>
      </c>
    </row>
    <row r="29" spans="1:5" ht="31.5" customHeight="1">
      <c r="A29" s="10" t="s">
        <v>24</v>
      </c>
      <c r="B29" s="10" t="s">
        <v>262</v>
      </c>
      <c r="C29" s="10" t="s">
        <v>461</v>
      </c>
      <c r="D29" s="4" t="s">
        <v>462</v>
      </c>
      <c r="E29" s="11">
        <v>1380350</v>
      </c>
    </row>
    <row r="30" spans="1:5" ht="31.5" customHeight="1">
      <c r="A30" s="10" t="s">
        <v>24</v>
      </c>
      <c r="B30" s="10" t="s">
        <v>262</v>
      </c>
      <c r="C30" s="10" t="s">
        <v>463</v>
      </c>
      <c r="D30" s="4" t="s">
        <v>464</v>
      </c>
      <c r="E30" s="11">
        <v>2400000</v>
      </c>
    </row>
    <row r="31" spans="1:5" ht="31.5" customHeight="1">
      <c r="A31" s="10" t="s">
        <v>24</v>
      </c>
      <c r="B31" s="10" t="s">
        <v>262</v>
      </c>
      <c r="C31" s="10" t="s">
        <v>465</v>
      </c>
      <c r="D31" s="4" t="s">
        <v>466</v>
      </c>
      <c r="E31" s="11">
        <v>994402.5</v>
      </c>
    </row>
    <row r="32" spans="1:5" ht="31.5" customHeight="1">
      <c r="A32" s="10" t="s">
        <v>24</v>
      </c>
      <c r="B32" s="10" t="s">
        <v>262</v>
      </c>
      <c r="C32" s="10" t="s">
        <v>467</v>
      </c>
      <c r="D32" s="4" t="s">
        <v>468</v>
      </c>
      <c r="E32" s="11">
        <v>922225.98</v>
      </c>
    </row>
    <row r="33" spans="1:5" ht="31.5" customHeight="1">
      <c r="A33" s="10" t="s">
        <v>24</v>
      </c>
      <c r="B33" s="10" t="s">
        <v>262</v>
      </c>
      <c r="C33" s="10" t="s">
        <v>469</v>
      </c>
      <c r="D33" s="4" t="s">
        <v>470</v>
      </c>
      <c r="E33" s="11">
        <v>354742.62</v>
      </c>
    </row>
    <row r="34" spans="1:5" ht="31.5" customHeight="1">
      <c r="A34" s="10" t="s">
        <v>24</v>
      </c>
      <c r="B34" s="10" t="s">
        <v>262</v>
      </c>
      <c r="C34" s="10" t="s">
        <v>471</v>
      </c>
      <c r="D34" s="4" t="s">
        <v>472</v>
      </c>
      <c r="E34" s="11">
        <v>881323.2</v>
      </c>
    </row>
    <row r="35" spans="1:5">
      <c r="E35" s="14">
        <f>SUM(E3:E34)</f>
        <v>35253303.129999995</v>
      </c>
    </row>
    <row r="37" spans="1:5">
      <c r="A37" s="130" t="s">
        <v>473</v>
      </c>
      <c r="B37" s="130"/>
      <c r="C37" s="130"/>
      <c r="D37" s="130"/>
      <c r="E37" s="130"/>
    </row>
    <row r="41" spans="1:5">
      <c r="E41" s="3"/>
    </row>
  </sheetData>
  <autoFilter ref="A2:E35" xr:uid="{00000000-0009-0000-0000-000002000000}"/>
  <mergeCells count="2">
    <mergeCell ref="A37:E37"/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6"/>
  <sheetViews>
    <sheetView workbookViewId="0">
      <selection activeCell="C4" sqref="C4"/>
    </sheetView>
  </sheetViews>
  <sheetFormatPr defaultRowHeight="15"/>
  <cols>
    <col min="1" max="1" width="18" bestFit="1" customWidth="1"/>
    <col min="3" max="3" width="14.42578125" customWidth="1"/>
    <col min="4" max="5" width="14.42578125" bestFit="1" customWidth="1"/>
    <col min="6" max="7" width="15.42578125" bestFit="1" customWidth="1"/>
    <col min="8" max="8" width="14.42578125" bestFit="1" customWidth="1"/>
    <col min="9" max="10" width="13.42578125" bestFit="1" customWidth="1"/>
    <col min="11" max="11" width="15.42578125" bestFit="1" customWidth="1"/>
  </cols>
  <sheetData>
    <row r="1" spans="1:11" ht="46.5" customHeight="1">
      <c r="A1" s="132" t="s">
        <v>474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spans="1:11" ht="15" customHeight="1">
      <c r="A2" s="133" t="s">
        <v>475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1" ht="25.5" customHeight="1">
      <c r="A3" s="16"/>
      <c r="B3" s="16">
        <v>2023</v>
      </c>
      <c r="C3" s="16">
        <v>2024</v>
      </c>
      <c r="D3" s="16">
        <v>2025</v>
      </c>
      <c r="E3" s="16">
        <v>2026</v>
      </c>
      <c r="F3" s="16">
        <v>2027</v>
      </c>
      <c r="G3" s="17">
        <v>2028</v>
      </c>
      <c r="H3" s="16">
        <v>2029</v>
      </c>
      <c r="I3" s="16">
        <v>2030</v>
      </c>
      <c r="J3" s="16">
        <v>2031</v>
      </c>
      <c r="K3" s="16" t="s">
        <v>476</v>
      </c>
    </row>
    <row r="4" spans="1:11" ht="37.5" customHeight="1">
      <c r="A4" s="18" t="s">
        <v>477</v>
      </c>
      <c r="B4" s="19">
        <v>0</v>
      </c>
      <c r="C4" s="11">
        <v>12082084.449999999</v>
      </c>
      <c r="D4" s="11">
        <v>67391422.530000001</v>
      </c>
      <c r="E4" s="11">
        <v>66503761.659999996</v>
      </c>
      <c r="F4" s="11">
        <v>24347206.399999999</v>
      </c>
      <c r="G4" s="11">
        <v>8707238.3300000001</v>
      </c>
      <c r="H4" s="11">
        <v>3707238.33</v>
      </c>
      <c r="I4" s="11">
        <v>3707238.33</v>
      </c>
      <c r="J4" s="11">
        <v>4107238.33</v>
      </c>
      <c r="K4" s="20">
        <f>SUM(B4:J4)</f>
        <v>190553428.36000004</v>
      </c>
    </row>
    <row r="6" spans="1:11">
      <c r="C6" s="61"/>
      <c r="D6" s="61"/>
      <c r="E6" s="61"/>
      <c r="F6" s="61"/>
      <c r="G6" s="61"/>
      <c r="H6" s="61"/>
      <c r="I6" s="61"/>
      <c r="J6" s="61"/>
      <c r="K6" s="62"/>
    </row>
  </sheetData>
  <mergeCells count="2">
    <mergeCell ref="A1:K1"/>
    <mergeCell ref="A2:K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11"/>
  <sheetViews>
    <sheetView workbookViewId="0">
      <selection activeCell="G94" sqref="G94"/>
    </sheetView>
  </sheetViews>
  <sheetFormatPr defaultRowHeight="15"/>
  <cols>
    <col min="1" max="1" width="41.140625" style="41" customWidth="1"/>
    <col min="2" max="2" width="21.28515625" style="40" customWidth="1"/>
    <col min="3" max="3" width="6.42578125" style="41" bestFit="1" customWidth="1"/>
    <col min="4" max="4" width="19.7109375" style="41" customWidth="1"/>
    <col min="5" max="5" width="21.28515625" style="42" customWidth="1"/>
    <col min="6" max="6" width="16.28515625" style="41" bestFit="1" customWidth="1"/>
    <col min="7" max="7" width="18" style="42" bestFit="1" customWidth="1"/>
    <col min="8" max="8" width="19.42578125" style="42" bestFit="1" customWidth="1"/>
    <col min="9" max="11" width="18" bestFit="1" customWidth="1"/>
    <col min="12" max="14" width="16.42578125" bestFit="1" customWidth="1"/>
    <col min="15" max="15" width="53.42578125" customWidth="1"/>
  </cols>
  <sheetData>
    <row r="1" spans="1:14" s="24" customFormat="1" ht="16.5" thickBot="1">
      <c r="A1" s="21" t="s">
        <v>478</v>
      </c>
      <c r="B1" s="22" t="s">
        <v>479</v>
      </c>
      <c r="C1" s="21" t="s">
        <v>480</v>
      </c>
      <c r="D1" s="21" t="s">
        <v>481</v>
      </c>
      <c r="E1" s="23" t="s">
        <v>482</v>
      </c>
      <c r="F1" s="21">
        <v>2023</v>
      </c>
      <c r="G1" s="21">
        <v>2024</v>
      </c>
      <c r="H1" s="21">
        <v>2025</v>
      </c>
      <c r="I1" s="21">
        <v>2026</v>
      </c>
      <c r="J1" s="21">
        <v>2027</v>
      </c>
      <c r="K1" s="21">
        <v>2028</v>
      </c>
      <c r="L1" s="21">
        <v>2029</v>
      </c>
      <c r="M1" s="21">
        <v>2030</v>
      </c>
      <c r="N1" s="21">
        <v>2031</v>
      </c>
    </row>
    <row r="2" spans="1:14" ht="45">
      <c r="A2" s="25" t="s">
        <v>483</v>
      </c>
      <c r="B2" s="26" t="s">
        <v>484</v>
      </c>
      <c r="C2" s="27" t="s">
        <v>485</v>
      </c>
      <c r="D2" s="28">
        <v>2500000</v>
      </c>
      <c r="E2" s="28">
        <v>1600000</v>
      </c>
      <c r="F2" s="29">
        <v>0</v>
      </c>
      <c r="G2" s="28">
        <v>800000</v>
      </c>
      <c r="H2" s="28">
        <v>800000</v>
      </c>
      <c r="I2" s="43">
        <v>0</v>
      </c>
      <c r="J2" s="43">
        <v>0</v>
      </c>
      <c r="K2" s="43">
        <v>0</v>
      </c>
      <c r="L2" s="29">
        <v>0</v>
      </c>
      <c r="M2" s="29">
        <v>0</v>
      </c>
      <c r="N2" s="43">
        <v>0</v>
      </c>
    </row>
    <row r="3" spans="1:14" ht="45">
      <c r="A3" s="63" t="s">
        <v>486</v>
      </c>
      <c r="B3" s="30" t="s">
        <v>487</v>
      </c>
      <c r="C3" s="31" t="s">
        <v>488</v>
      </c>
      <c r="D3" s="29">
        <v>632000</v>
      </c>
      <c r="E3" s="29">
        <v>600000</v>
      </c>
      <c r="F3" s="29">
        <v>0</v>
      </c>
      <c r="G3" s="29">
        <v>236800</v>
      </c>
      <c r="H3" s="29">
        <v>300000</v>
      </c>
      <c r="I3" s="29">
        <v>63200</v>
      </c>
      <c r="J3" s="44">
        <v>0</v>
      </c>
      <c r="K3" s="44">
        <v>0</v>
      </c>
      <c r="L3" s="29">
        <v>0</v>
      </c>
      <c r="M3" s="29">
        <v>0</v>
      </c>
      <c r="N3" s="44">
        <v>0</v>
      </c>
    </row>
    <row r="4" spans="1:14" s="74" customFormat="1" ht="15.75" customHeight="1">
      <c r="A4" s="138" t="s">
        <v>489</v>
      </c>
      <c r="B4" s="139"/>
      <c r="C4" s="142"/>
      <c r="D4" s="72">
        <f>SUM(D2:D3)</f>
        <v>3132000</v>
      </c>
      <c r="E4" s="72">
        <f t="shared" ref="E4:N4" si="0">SUM(E2:E3)</f>
        <v>2200000</v>
      </c>
      <c r="F4" s="72">
        <f t="shared" si="0"/>
        <v>0</v>
      </c>
      <c r="G4" s="72">
        <f t="shared" si="0"/>
        <v>1036800</v>
      </c>
      <c r="H4" s="72">
        <f t="shared" si="0"/>
        <v>1100000</v>
      </c>
      <c r="I4" s="72">
        <f t="shared" si="0"/>
        <v>63200</v>
      </c>
      <c r="J4" s="72">
        <f t="shared" si="0"/>
        <v>0</v>
      </c>
      <c r="K4" s="72">
        <f t="shared" si="0"/>
        <v>0</v>
      </c>
      <c r="L4" s="73">
        <f t="shared" si="0"/>
        <v>0</v>
      </c>
      <c r="M4" s="73">
        <f t="shared" si="0"/>
        <v>0</v>
      </c>
      <c r="N4" s="73">
        <f t="shared" si="0"/>
        <v>0</v>
      </c>
    </row>
    <row r="5" spans="1:14" ht="30">
      <c r="A5" s="32" t="s">
        <v>490</v>
      </c>
      <c r="B5" s="30" t="s">
        <v>491</v>
      </c>
      <c r="C5" s="31" t="s">
        <v>485</v>
      </c>
      <c r="D5" s="29">
        <v>455030</v>
      </c>
      <c r="E5" s="29">
        <v>455030</v>
      </c>
      <c r="F5" s="29">
        <v>0</v>
      </c>
      <c r="G5" s="36">
        <v>0</v>
      </c>
      <c r="H5" s="36">
        <v>273018</v>
      </c>
      <c r="I5" s="36">
        <v>182012</v>
      </c>
      <c r="J5" s="36">
        <v>0</v>
      </c>
      <c r="K5" s="36">
        <v>0</v>
      </c>
      <c r="L5" s="36">
        <v>0</v>
      </c>
      <c r="M5" s="36">
        <v>0</v>
      </c>
      <c r="N5" s="36">
        <v>0</v>
      </c>
    </row>
    <row r="6" spans="1:14" ht="45">
      <c r="A6" s="32" t="s">
        <v>492</v>
      </c>
      <c r="B6" s="30" t="s">
        <v>493</v>
      </c>
      <c r="C6" s="31" t="s">
        <v>485</v>
      </c>
      <c r="D6" s="29">
        <v>299855.76</v>
      </c>
      <c r="E6" s="29">
        <v>296855.76</v>
      </c>
      <c r="F6" s="29">
        <v>0</v>
      </c>
      <c r="G6" s="36">
        <v>0</v>
      </c>
      <c r="H6" s="36">
        <v>178113.45600000001</v>
      </c>
      <c r="I6" s="36">
        <v>118742.304</v>
      </c>
      <c r="J6" s="36">
        <v>0</v>
      </c>
      <c r="K6" s="36">
        <v>0</v>
      </c>
      <c r="L6" s="36">
        <v>0</v>
      </c>
      <c r="M6" s="36">
        <v>0</v>
      </c>
      <c r="N6" s="36">
        <v>0</v>
      </c>
    </row>
    <row r="7" spans="1:14" ht="30">
      <c r="A7" s="32" t="s">
        <v>494</v>
      </c>
      <c r="B7" s="30" t="s">
        <v>495</v>
      </c>
      <c r="C7" s="31" t="s">
        <v>485</v>
      </c>
      <c r="D7" s="29">
        <v>340177.1</v>
      </c>
      <c r="E7" s="29">
        <v>340177.1</v>
      </c>
      <c r="F7" s="29">
        <v>0</v>
      </c>
      <c r="G7" s="36">
        <v>0</v>
      </c>
      <c r="H7" s="36">
        <v>204106.25999999998</v>
      </c>
      <c r="I7" s="36">
        <v>136070.84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</row>
    <row r="8" spans="1:14" ht="45">
      <c r="A8" s="32" t="s">
        <v>496</v>
      </c>
      <c r="B8" s="30" t="s">
        <v>497</v>
      </c>
      <c r="C8" s="31" t="s">
        <v>485</v>
      </c>
      <c r="D8" s="29">
        <v>1550000</v>
      </c>
      <c r="E8" s="29">
        <v>1550000</v>
      </c>
      <c r="F8" s="29">
        <v>0</v>
      </c>
      <c r="G8" s="36">
        <v>0</v>
      </c>
      <c r="H8" s="36">
        <v>930000</v>
      </c>
      <c r="I8" s="36">
        <v>620000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</row>
    <row r="9" spans="1:14" ht="30">
      <c r="A9" s="32" t="s">
        <v>498</v>
      </c>
      <c r="B9" s="30" t="s">
        <v>499</v>
      </c>
      <c r="C9" s="31" t="s">
        <v>485</v>
      </c>
      <c r="D9" s="29">
        <v>375000</v>
      </c>
      <c r="E9" s="29">
        <v>375000</v>
      </c>
      <c r="F9" s="29">
        <v>0</v>
      </c>
      <c r="G9" s="36">
        <v>0</v>
      </c>
      <c r="H9" s="36">
        <v>225000</v>
      </c>
      <c r="I9" s="36">
        <v>150000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</row>
    <row r="10" spans="1:14" ht="45">
      <c r="A10" s="32" t="s">
        <v>500</v>
      </c>
      <c r="B10" s="30" t="s">
        <v>501</v>
      </c>
      <c r="C10" s="31" t="s">
        <v>485</v>
      </c>
      <c r="D10" s="29">
        <v>1523316.68</v>
      </c>
      <c r="E10" s="29">
        <v>1522316.68</v>
      </c>
      <c r="F10" s="29">
        <v>0</v>
      </c>
      <c r="G10" s="36">
        <v>0</v>
      </c>
      <c r="H10" s="36">
        <v>913390.00799999991</v>
      </c>
      <c r="I10" s="36">
        <v>608926.67200000002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</row>
    <row r="11" spans="1:14" ht="45">
      <c r="A11" s="32" t="s">
        <v>502</v>
      </c>
      <c r="B11" s="30" t="s">
        <v>503</v>
      </c>
      <c r="C11" s="31" t="s">
        <v>485</v>
      </c>
      <c r="D11" s="29">
        <v>1085000</v>
      </c>
      <c r="E11" s="29">
        <v>1085000</v>
      </c>
      <c r="F11" s="29">
        <v>0</v>
      </c>
      <c r="G11" s="36">
        <v>0</v>
      </c>
      <c r="H11" s="36">
        <v>651000</v>
      </c>
      <c r="I11" s="36">
        <v>434000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</row>
    <row r="12" spans="1:14" ht="45">
      <c r="A12" s="32" t="s">
        <v>504</v>
      </c>
      <c r="B12" s="30" t="s">
        <v>503</v>
      </c>
      <c r="C12" s="31" t="s">
        <v>485</v>
      </c>
      <c r="D12" s="29">
        <v>886170</v>
      </c>
      <c r="E12" s="29">
        <v>886170</v>
      </c>
      <c r="F12" s="29">
        <v>0</v>
      </c>
      <c r="G12" s="36">
        <v>0</v>
      </c>
      <c r="H12" s="36">
        <v>531702</v>
      </c>
      <c r="I12" s="36">
        <v>354468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</row>
    <row r="13" spans="1:14" ht="30">
      <c r="A13" s="32" t="s">
        <v>505</v>
      </c>
      <c r="B13" s="30" t="s">
        <v>506</v>
      </c>
      <c r="C13" s="31" t="s">
        <v>485</v>
      </c>
      <c r="D13" s="29">
        <v>930000</v>
      </c>
      <c r="E13" s="29">
        <v>883500</v>
      </c>
      <c r="F13" s="29">
        <v>0</v>
      </c>
      <c r="G13" s="36">
        <v>0</v>
      </c>
      <c r="H13" s="36">
        <v>530100</v>
      </c>
      <c r="I13" s="36">
        <v>353400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</row>
    <row r="14" spans="1:14" ht="30">
      <c r="A14" s="32" t="s">
        <v>507</v>
      </c>
      <c r="B14" s="30" t="s">
        <v>508</v>
      </c>
      <c r="C14" s="31" t="s">
        <v>488</v>
      </c>
      <c r="D14" s="29">
        <v>409031.28</v>
      </c>
      <c r="E14" s="29">
        <v>409031.28</v>
      </c>
      <c r="F14" s="29">
        <v>0</v>
      </c>
      <c r="G14" s="36">
        <v>0</v>
      </c>
      <c r="H14" s="36">
        <v>245418.76800000001</v>
      </c>
      <c r="I14" s="36">
        <v>163612.51200000002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</row>
    <row r="15" spans="1:14" ht="30">
      <c r="A15" s="32" t="s">
        <v>509</v>
      </c>
      <c r="B15" s="30" t="s">
        <v>508</v>
      </c>
      <c r="C15" s="31" t="s">
        <v>488</v>
      </c>
      <c r="D15" s="29">
        <v>497675</v>
      </c>
      <c r="E15" s="29">
        <v>497675</v>
      </c>
      <c r="F15" s="29">
        <v>0</v>
      </c>
      <c r="G15" s="36">
        <v>0</v>
      </c>
      <c r="H15" s="36">
        <v>298605</v>
      </c>
      <c r="I15" s="36">
        <v>199070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</row>
    <row r="16" spans="1:14" ht="45">
      <c r="A16" s="32" t="s">
        <v>510</v>
      </c>
      <c r="B16" s="30" t="s">
        <v>508</v>
      </c>
      <c r="C16" s="31" t="s">
        <v>488</v>
      </c>
      <c r="D16" s="29">
        <v>355000</v>
      </c>
      <c r="E16" s="29">
        <v>355000</v>
      </c>
      <c r="F16" s="29">
        <v>0</v>
      </c>
      <c r="G16" s="36">
        <v>0</v>
      </c>
      <c r="H16" s="36">
        <v>213000</v>
      </c>
      <c r="I16" s="36">
        <v>142000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</row>
    <row r="17" spans="1:14" ht="75">
      <c r="A17" s="32" t="s">
        <v>511</v>
      </c>
      <c r="B17" s="30" t="s">
        <v>508</v>
      </c>
      <c r="C17" s="31" t="s">
        <v>488</v>
      </c>
      <c r="D17" s="29">
        <v>440000</v>
      </c>
      <c r="E17" s="29">
        <v>440000</v>
      </c>
      <c r="F17" s="29">
        <v>0</v>
      </c>
      <c r="G17" s="36">
        <v>0</v>
      </c>
      <c r="H17" s="36">
        <v>264000</v>
      </c>
      <c r="I17" s="36">
        <v>176000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</row>
    <row r="18" spans="1:14" ht="45">
      <c r="A18" s="32" t="s">
        <v>512</v>
      </c>
      <c r="B18" s="30" t="s">
        <v>513</v>
      </c>
      <c r="C18" s="31" t="s">
        <v>488</v>
      </c>
      <c r="D18" s="29">
        <v>345000</v>
      </c>
      <c r="E18" s="29">
        <v>300000</v>
      </c>
      <c r="F18" s="29">
        <v>0</v>
      </c>
      <c r="G18" s="36">
        <v>0</v>
      </c>
      <c r="H18" s="36">
        <v>180000</v>
      </c>
      <c r="I18" s="36">
        <v>120000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</row>
    <row r="19" spans="1:14" ht="45">
      <c r="A19" s="32" t="s">
        <v>514</v>
      </c>
      <c r="B19" s="30" t="s">
        <v>515</v>
      </c>
      <c r="C19" s="31" t="s">
        <v>516</v>
      </c>
      <c r="D19" s="29">
        <v>435000</v>
      </c>
      <c r="E19" s="29">
        <v>391500</v>
      </c>
      <c r="F19" s="29">
        <v>0</v>
      </c>
      <c r="G19" s="36">
        <v>0</v>
      </c>
      <c r="H19" s="36">
        <v>234900</v>
      </c>
      <c r="I19" s="36">
        <v>156600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</row>
    <row r="20" spans="1:14" ht="45">
      <c r="A20" s="32" t="s">
        <v>517</v>
      </c>
      <c r="B20" s="30" t="s">
        <v>518</v>
      </c>
      <c r="C20" s="31" t="s">
        <v>516</v>
      </c>
      <c r="D20" s="29">
        <v>868617.56</v>
      </c>
      <c r="E20" s="29">
        <v>868617.56</v>
      </c>
      <c r="F20" s="29">
        <v>0</v>
      </c>
      <c r="G20" s="36">
        <v>0</v>
      </c>
      <c r="H20" s="36">
        <v>521170.53600000002</v>
      </c>
      <c r="I20" s="36">
        <v>347447.02400000003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</row>
    <row r="21" spans="1:14" ht="45">
      <c r="A21" s="32" t="s">
        <v>519</v>
      </c>
      <c r="B21" s="30" t="s">
        <v>520</v>
      </c>
      <c r="C21" s="31" t="s">
        <v>516</v>
      </c>
      <c r="D21" s="29">
        <v>1000000</v>
      </c>
      <c r="E21" s="29">
        <v>950000</v>
      </c>
      <c r="F21" s="29">
        <v>0</v>
      </c>
      <c r="G21" s="36">
        <v>0</v>
      </c>
      <c r="H21" s="36">
        <v>570000</v>
      </c>
      <c r="I21" s="36">
        <v>380000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</row>
    <row r="22" spans="1:14" ht="75">
      <c r="A22" s="32" t="s">
        <v>521</v>
      </c>
      <c r="B22" s="30" t="s">
        <v>522</v>
      </c>
      <c r="C22" s="31" t="s">
        <v>516</v>
      </c>
      <c r="D22" s="29">
        <v>325000</v>
      </c>
      <c r="E22" s="29">
        <v>325000</v>
      </c>
      <c r="F22" s="29">
        <v>0</v>
      </c>
      <c r="G22" s="36">
        <v>0</v>
      </c>
      <c r="H22" s="36">
        <v>195000</v>
      </c>
      <c r="I22" s="36">
        <v>130000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</row>
    <row r="23" spans="1:14" ht="45">
      <c r="A23" s="32" t="s">
        <v>523</v>
      </c>
      <c r="B23" s="30" t="s">
        <v>524</v>
      </c>
      <c r="C23" s="31" t="s">
        <v>516</v>
      </c>
      <c r="D23" s="29">
        <v>805453</v>
      </c>
      <c r="E23" s="29">
        <v>805453</v>
      </c>
      <c r="F23" s="29">
        <v>0</v>
      </c>
      <c r="G23" s="36">
        <v>0</v>
      </c>
      <c r="H23" s="36">
        <v>483271.8</v>
      </c>
      <c r="I23" s="36">
        <v>322181.2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</row>
    <row r="24" spans="1:14" ht="30">
      <c r="A24" s="32" t="s">
        <v>525</v>
      </c>
      <c r="B24" s="30" t="s">
        <v>526</v>
      </c>
      <c r="C24" s="31" t="s">
        <v>516</v>
      </c>
      <c r="D24" s="29">
        <v>450000</v>
      </c>
      <c r="E24" s="29">
        <v>427500</v>
      </c>
      <c r="F24" s="29">
        <v>0</v>
      </c>
      <c r="G24" s="36">
        <v>0</v>
      </c>
      <c r="H24" s="36">
        <v>256500</v>
      </c>
      <c r="I24" s="36">
        <v>171000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</row>
    <row r="25" spans="1:14" ht="60">
      <c r="A25" s="32" t="s">
        <v>527</v>
      </c>
      <c r="B25" s="30" t="s">
        <v>526</v>
      </c>
      <c r="C25" s="31" t="s">
        <v>516</v>
      </c>
      <c r="D25" s="29">
        <v>350000</v>
      </c>
      <c r="E25" s="29">
        <v>332500</v>
      </c>
      <c r="F25" s="29">
        <v>0</v>
      </c>
      <c r="G25" s="36">
        <v>0</v>
      </c>
      <c r="H25" s="36">
        <v>199500</v>
      </c>
      <c r="I25" s="36">
        <v>133000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</row>
    <row r="26" spans="1:14" ht="30">
      <c r="A26" s="32" t="s">
        <v>528</v>
      </c>
      <c r="B26" s="30" t="s">
        <v>526</v>
      </c>
      <c r="C26" s="31" t="s">
        <v>516</v>
      </c>
      <c r="D26" s="29">
        <v>398000</v>
      </c>
      <c r="E26" s="29">
        <v>378100</v>
      </c>
      <c r="F26" s="29">
        <v>0</v>
      </c>
      <c r="G26" s="36">
        <v>0</v>
      </c>
      <c r="H26" s="36">
        <v>226860</v>
      </c>
      <c r="I26" s="36">
        <v>151240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</row>
    <row r="27" spans="1:14" ht="45">
      <c r="A27" s="32" t="s">
        <v>529</v>
      </c>
      <c r="B27" s="30" t="s">
        <v>526</v>
      </c>
      <c r="C27" s="31" t="s">
        <v>516</v>
      </c>
      <c r="D27" s="29">
        <v>602000</v>
      </c>
      <c r="E27" s="29">
        <v>571900</v>
      </c>
      <c r="F27" s="29">
        <v>0</v>
      </c>
      <c r="G27" s="36">
        <v>0</v>
      </c>
      <c r="H27" s="36">
        <v>343140</v>
      </c>
      <c r="I27" s="36">
        <v>228760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</row>
    <row r="28" spans="1:14" ht="45">
      <c r="A28" s="32" t="s">
        <v>530</v>
      </c>
      <c r="B28" s="30" t="s">
        <v>526</v>
      </c>
      <c r="C28" s="31" t="s">
        <v>516</v>
      </c>
      <c r="D28" s="29">
        <v>466000</v>
      </c>
      <c r="E28" s="29">
        <v>461111.07</v>
      </c>
      <c r="F28" s="29">
        <v>0</v>
      </c>
      <c r="G28" s="36">
        <v>0</v>
      </c>
      <c r="H28" s="36">
        <v>276666.64199999999</v>
      </c>
      <c r="I28" s="36">
        <v>184444.42800000001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</row>
    <row r="29" spans="1:14" ht="45">
      <c r="A29" s="32" t="s">
        <v>531</v>
      </c>
      <c r="B29" s="30" t="s">
        <v>526</v>
      </c>
      <c r="C29" s="31" t="s">
        <v>516</v>
      </c>
      <c r="D29" s="29">
        <v>540000</v>
      </c>
      <c r="E29" s="29">
        <v>513000</v>
      </c>
      <c r="F29" s="29">
        <v>0</v>
      </c>
      <c r="G29" s="36">
        <v>0</v>
      </c>
      <c r="H29" s="36">
        <v>307800</v>
      </c>
      <c r="I29" s="36">
        <v>205200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</row>
    <row r="30" spans="1:14" ht="45">
      <c r="A30" s="32" t="s">
        <v>532</v>
      </c>
      <c r="B30" s="30" t="s">
        <v>533</v>
      </c>
      <c r="C30" s="31" t="s">
        <v>516</v>
      </c>
      <c r="D30" s="29">
        <v>730000</v>
      </c>
      <c r="E30" s="29">
        <v>730000</v>
      </c>
      <c r="F30" s="29">
        <v>0</v>
      </c>
      <c r="G30" s="36">
        <v>0</v>
      </c>
      <c r="H30" s="36">
        <v>438000</v>
      </c>
      <c r="I30" s="36">
        <v>292000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</row>
    <row r="31" spans="1:14" ht="30">
      <c r="A31" s="32" t="s">
        <v>534</v>
      </c>
      <c r="B31" s="30" t="s">
        <v>533</v>
      </c>
      <c r="C31" s="31" t="s">
        <v>516</v>
      </c>
      <c r="D31" s="29">
        <v>500000</v>
      </c>
      <c r="E31" s="29">
        <v>500000</v>
      </c>
      <c r="F31" s="29">
        <v>0</v>
      </c>
      <c r="G31" s="36">
        <v>0</v>
      </c>
      <c r="H31" s="36">
        <v>300000</v>
      </c>
      <c r="I31" s="36">
        <v>200000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</row>
    <row r="32" spans="1:14" ht="45">
      <c r="A32" s="32" t="s">
        <v>535</v>
      </c>
      <c r="B32" s="30" t="s">
        <v>533</v>
      </c>
      <c r="C32" s="31" t="s">
        <v>516</v>
      </c>
      <c r="D32" s="29">
        <v>550000</v>
      </c>
      <c r="E32" s="29">
        <v>550000</v>
      </c>
      <c r="F32" s="29">
        <v>0</v>
      </c>
      <c r="G32" s="36">
        <v>0</v>
      </c>
      <c r="H32" s="36">
        <v>330000</v>
      </c>
      <c r="I32" s="36">
        <v>220000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</row>
    <row r="33" spans="1:15" ht="45">
      <c r="A33" s="32" t="s">
        <v>536</v>
      </c>
      <c r="B33" s="30" t="s">
        <v>537</v>
      </c>
      <c r="C33" s="31" t="s">
        <v>538</v>
      </c>
      <c r="D33" s="29">
        <v>740492.88</v>
      </c>
      <c r="E33" s="29">
        <v>740492.88</v>
      </c>
      <c r="F33" s="29">
        <v>0</v>
      </c>
      <c r="G33" s="36">
        <v>0</v>
      </c>
      <c r="H33" s="36">
        <v>444295.728</v>
      </c>
      <c r="I33" s="36">
        <v>296197.152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</row>
    <row r="34" spans="1:15" ht="45">
      <c r="A34" s="32" t="s">
        <v>539</v>
      </c>
      <c r="B34" s="30" t="s">
        <v>537</v>
      </c>
      <c r="C34" s="31" t="s">
        <v>538</v>
      </c>
      <c r="D34" s="29">
        <v>703433.11</v>
      </c>
      <c r="E34" s="29">
        <v>703433.11</v>
      </c>
      <c r="F34" s="29">
        <v>0</v>
      </c>
      <c r="G34" s="36">
        <v>0</v>
      </c>
      <c r="H34" s="36">
        <v>422059.86599999998</v>
      </c>
      <c r="I34" s="36">
        <v>281373.24400000001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</row>
    <row r="35" spans="1:15" ht="45">
      <c r="A35" s="32" t="s">
        <v>540</v>
      </c>
      <c r="B35" s="30" t="s">
        <v>537</v>
      </c>
      <c r="C35" s="31" t="s">
        <v>538</v>
      </c>
      <c r="D35" s="29">
        <v>722288.6</v>
      </c>
      <c r="E35" s="29">
        <v>722288.6</v>
      </c>
      <c r="F35" s="29">
        <v>0</v>
      </c>
      <c r="G35" s="36">
        <v>0</v>
      </c>
      <c r="H35" s="36">
        <v>433373.16</v>
      </c>
      <c r="I35" s="36">
        <v>288915.44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</row>
    <row r="36" spans="1:15" ht="45">
      <c r="A36" s="32" t="s">
        <v>541</v>
      </c>
      <c r="B36" s="30" t="s">
        <v>537</v>
      </c>
      <c r="C36" s="31" t="s">
        <v>538</v>
      </c>
      <c r="D36" s="29">
        <v>769201.25</v>
      </c>
      <c r="E36" s="29">
        <v>769201.25</v>
      </c>
      <c r="F36" s="29">
        <v>0</v>
      </c>
      <c r="G36" s="36">
        <v>0</v>
      </c>
      <c r="H36" s="36">
        <v>461520.75</v>
      </c>
      <c r="I36" s="36">
        <v>307680.5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</row>
    <row r="37" spans="1:15" ht="45">
      <c r="A37" s="32" t="s">
        <v>542</v>
      </c>
      <c r="B37" s="30" t="s">
        <v>543</v>
      </c>
      <c r="C37" s="31" t="s">
        <v>538</v>
      </c>
      <c r="D37" s="29">
        <v>324000</v>
      </c>
      <c r="E37" s="29">
        <v>324000</v>
      </c>
      <c r="F37" s="29">
        <v>0</v>
      </c>
      <c r="G37" s="36">
        <v>0</v>
      </c>
      <c r="H37" s="36">
        <v>194400</v>
      </c>
      <c r="I37" s="36">
        <v>129600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</row>
    <row r="38" spans="1:15" ht="30">
      <c r="A38" s="32" t="s">
        <v>544</v>
      </c>
      <c r="B38" s="30" t="s">
        <v>543</v>
      </c>
      <c r="C38" s="31" t="s">
        <v>538</v>
      </c>
      <c r="D38" s="29">
        <v>510000</v>
      </c>
      <c r="E38" s="29">
        <v>510000</v>
      </c>
      <c r="F38" s="29">
        <v>0</v>
      </c>
      <c r="G38" s="36">
        <v>0</v>
      </c>
      <c r="H38" s="36">
        <v>306000</v>
      </c>
      <c r="I38" s="36">
        <v>204000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</row>
    <row r="39" spans="1:15" ht="30">
      <c r="A39" s="32" t="s">
        <v>545</v>
      </c>
      <c r="B39" s="30" t="s">
        <v>546</v>
      </c>
      <c r="C39" s="31" t="s">
        <v>538</v>
      </c>
      <c r="D39" s="29">
        <v>450000</v>
      </c>
      <c r="E39" s="29">
        <v>450000</v>
      </c>
      <c r="F39" s="29">
        <v>0</v>
      </c>
      <c r="G39" s="36">
        <v>0</v>
      </c>
      <c r="H39" s="36">
        <v>270000</v>
      </c>
      <c r="I39" s="36">
        <v>180000</v>
      </c>
      <c r="J39" s="36">
        <v>0</v>
      </c>
      <c r="K39" s="36">
        <v>0</v>
      </c>
      <c r="L39" s="36">
        <v>0</v>
      </c>
      <c r="M39" s="36">
        <v>0</v>
      </c>
      <c r="N39" s="36">
        <v>0</v>
      </c>
    </row>
    <row r="40" spans="1:15" s="24" customFormat="1" ht="15.75" customHeight="1">
      <c r="A40" s="134" t="s">
        <v>547</v>
      </c>
      <c r="B40" s="135"/>
      <c r="C40" s="143"/>
      <c r="D40" s="75">
        <f t="shared" ref="D40:N40" si="1">SUM(D5:D39)</f>
        <v>21730742.220000003</v>
      </c>
      <c r="E40" s="75">
        <f t="shared" si="1"/>
        <v>21419853.290000003</v>
      </c>
      <c r="F40" s="75">
        <f t="shared" si="1"/>
        <v>0</v>
      </c>
      <c r="G40" s="76">
        <f t="shared" si="1"/>
        <v>0</v>
      </c>
      <c r="H40" s="76">
        <f t="shared" si="1"/>
        <v>12851911.973999999</v>
      </c>
      <c r="I40" s="76">
        <f t="shared" si="1"/>
        <v>8567941.3159999996</v>
      </c>
      <c r="J40" s="76">
        <f t="shared" si="1"/>
        <v>0</v>
      </c>
      <c r="K40" s="76">
        <f t="shared" si="1"/>
        <v>0</v>
      </c>
      <c r="L40" s="76">
        <f t="shared" si="1"/>
        <v>0</v>
      </c>
      <c r="M40" s="76">
        <f t="shared" si="1"/>
        <v>0</v>
      </c>
      <c r="N40" s="76">
        <f t="shared" si="1"/>
        <v>0</v>
      </c>
    </row>
    <row r="41" spans="1:15" s="24" customFormat="1" ht="45">
      <c r="A41" s="77" t="s">
        <v>548</v>
      </c>
      <c r="B41" s="33" t="s">
        <v>549</v>
      </c>
      <c r="C41" s="34"/>
      <c r="D41" s="29">
        <v>1881780.4</v>
      </c>
      <c r="E41" s="29">
        <v>1881780.4</v>
      </c>
      <c r="F41" s="29">
        <v>0</v>
      </c>
      <c r="G41" s="36">
        <v>94089.02</v>
      </c>
      <c r="H41" s="36">
        <v>376356.08</v>
      </c>
      <c r="I41" s="36">
        <v>752712.16</v>
      </c>
      <c r="J41" s="36">
        <v>658623.13999999978</v>
      </c>
      <c r="K41" s="36">
        <v>0</v>
      </c>
      <c r="L41" s="36">
        <v>0</v>
      </c>
      <c r="M41" s="36">
        <v>0</v>
      </c>
      <c r="N41" s="36">
        <v>0</v>
      </c>
      <c r="O41" s="78"/>
    </row>
    <row r="42" spans="1:15" s="24" customFormat="1" ht="45">
      <c r="A42" s="35" t="s">
        <v>550</v>
      </c>
      <c r="B42" s="33" t="s">
        <v>549</v>
      </c>
      <c r="C42" s="34"/>
      <c r="D42" s="29">
        <v>8656226.6199999992</v>
      </c>
      <c r="E42" s="29">
        <v>8656226.6199999992</v>
      </c>
      <c r="F42" s="29">
        <v>0</v>
      </c>
      <c r="G42" s="36">
        <v>129843.39929999999</v>
      </c>
      <c r="H42" s="36">
        <v>302967.93169999996</v>
      </c>
      <c r="I42" s="36">
        <v>3462490.648</v>
      </c>
      <c r="J42" s="36">
        <v>4760924.6409999998</v>
      </c>
      <c r="K42" s="36">
        <v>0</v>
      </c>
      <c r="L42" s="36">
        <v>0</v>
      </c>
      <c r="M42" s="36">
        <v>0</v>
      </c>
      <c r="N42" s="36">
        <v>0</v>
      </c>
    </row>
    <row r="43" spans="1:15" s="24" customFormat="1" ht="30">
      <c r="A43" s="35" t="s">
        <v>551</v>
      </c>
      <c r="B43" s="33" t="s">
        <v>549</v>
      </c>
      <c r="C43" s="34"/>
      <c r="D43" s="29">
        <v>1570000</v>
      </c>
      <c r="E43" s="29">
        <v>1570000</v>
      </c>
      <c r="F43" s="29">
        <v>0</v>
      </c>
      <c r="G43" s="36">
        <v>78500</v>
      </c>
      <c r="H43" s="36">
        <v>785000</v>
      </c>
      <c r="I43" s="36">
        <v>706500</v>
      </c>
      <c r="J43" s="36">
        <v>0</v>
      </c>
      <c r="K43" s="36">
        <v>0</v>
      </c>
      <c r="L43" s="36">
        <v>0</v>
      </c>
      <c r="M43" s="36">
        <v>0</v>
      </c>
      <c r="N43" s="36">
        <v>0</v>
      </c>
    </row>
    <row r="44" spans="1:15" s="24" customFormat="1" ht="30">
      <c r="A44" s="77" t="s">
        <v>552</v>
      </c>
      <c r="B44" s="33" t="s">
        <v>549</v>
      </c>
      <c r="C44" s="34"/>
      <c r="D44" s="29">
        <v>5872500</v>
      </c>
      <c r="E44" s="29">
        <v>5872500</v>
      </c>
      <c r="F44" s="29">
        <v>0</v>
      </c>
      <c r="G44" s="36">
        <v>88087.5</v>
      </c>
      <c r="H44" s="36">
        <v>1761750</v>
      </c>
      <c r="I44" s="36">
        <v>2349000</v>
      </c>
      <c r="J44" s="36">
        <v>1673662.5</v>
      </c>
      <c r="K44" s="36">
        <v>0</v>
      </c>
      <c r="L44" s="36">
        <v>0</v>
      </c>
      <c r="M44" s="36">
        <v>0</v>
      </c>
      <c r="N44" s="36">
        <v>0</v>
      </c>
      <c r="O44" s="78"/>
    </row>
    <row r="45" spans="1:15" s="24" customFormat="1" ht="30">
      <c r="A45" s="35" t="s">
        <v>553</v>
      </c>
      <c r="B45" s="33" t="s">
        <v>549</v>
      </c>
      <c r="C45" s="34"/>
      <c r="D45" s="29">
        <v>1000000</v>
      </c>
      <c r="E45" s="29">
        <v>1000000</v>
      </c>
      <c r="F45" s="29">
        <v>0</v>
      </c>
      <c r="G45" s="36">
        <v>15000</v>
      </c>
      <c r="H45" s="36">
        <v>800000</v>
      </c>
      <c r="I45" s="36">
        <v>185000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</row>
    <row r="46" spans="1:15" s="24" customFormat="1" ht="45">
      <c r="A46" s="77" t="s">
        <v>554</v>
      </c>
      <c r="B46" s="33" t="s">
        <v>549</v>
      </c>
      <c r="C46" s="34"/>
      <c r="D46" s="29">
        <v>1705022.24</v>
      </c>
      <c r="E46" s="29">
        <v>1705022.24</v>
      </c>
      <c r="F46" s="29">
        <v>0</v>
      </c>
      <c r="G46" s="36">
        <v>85251.11</v>
      </c>
      <c r="H46" s="36">
        <v>341004.45</v>
      </c>
      <c r="I46" s="36">
        <v>682008.9</v>
      </c>
      <c r="J46" s="36">
        <v>596757.78</v>
      </c>
      <c r="K46" s="36">
        <v>0</v>
      </c>
      <c r="L46" s="36">
        <v>0</v>
      </c>
      <c r="M46" s="36">
        <v>0</v>
      </c>
      <c r="N46" s="36">
        <v>0</v>
      </c>
      <c r="O46" s="78"/>
    </row>
    <row r="47" spans="1:15" s="24" customFormat="1" ht="60">
      <c r="A47" s="32" t="s">
        <v>555</v>
      </c>
      <c r="B47" s="33" t="s">
        <v>240</v>
      </c>
      <c r="C47" s="31" t="s">
        <v>488</v>
      </c>
      <c r="D47" s="29">
        <v>4500000</v>
      </c>
      <c r="E47" s="29">
        <v>4500000</v>
      </c>
      <c r="F47" s="29">
        <v>0</v>
      </c>
      <c r="G47" s="36">
        <v>0</v>
      </c>
      <c r="H47" s="36">
        <v>500000</v>
      </c>
      <c r="I47" s="36">
        <v>2000000</v>
      </c>
      <c r="J47" s="36">
        <v>2000000</v>
      </c>
      <c r="K47" s="36">
        <v>0</v>
      </c>
      <c r="L47" s="36">
        <v>0</v>
      </c>
      <c r="M47" s="36">
        <v>0</v>
      </c>
      <c r="N47" s="36">
        <v>0</v>
      </c>
    </row>
    <row r="48" spans="1:15" s="24" customFormat="1" ht="15.75" customHeight="1">
      <c r="A48" s="134" t="s">
        <v>556</v>
      </c>
      <c r="B48" s="135"/>
      <c r="C48" s="143"/>
      <c r="D48" s="75">
        <f>SUM(D41:D47)</f>
        <v>25185529.259999998</v>
      </c>
      <c r="E48" s="75">
        <f t="shared" ref="E48:N48" si="2">SUM(E41:E47)</f>
        <v>25185529.259999998</v>
      </c>
      <c r="F48" s="75">
        <f t="shared" si="2"/>
        <v>0</v>
      </c>
      <c r="G48" s="76">
        <f t="shared" si="2"/>
        <v>490771.02929999999</v>
      </c>
      <c r="H48" s="76">
        <f t="shared" si="2"/>
        <v>4867078.4616999999</v>
      </c>
      <c r="I48" s="76">
        <f t="shared" si="2"/>
        <v>10137711.708000001</v>
      </c>
      <c r="J48" s="76">
        <f t="shared" si="2"/>
        <v>9689968.0610000007</v>
      </c>
      <c r="K48" s="76">
        <f t="shared" si="2"/>
        <v>0</v>
      </c>
      <c r="L48" s="76">
        <f t="shared" si="2"/>
        <v>0</v>
      </c>
      <c r="M48" s="76">
        <f t="shared" si="2"/>
        <v>0</v>
      </c>
      <c r="N48" s="76">
        <f t="shared" si="2"/>
        <v>0</v>
      </c>
    </row>
    <row r="49" spans="1:15" s="24" customFormat="1" ht="15.75" customHeight="1">
      <c r="A49" s="136" t="s">
        <v>557</v>
      </c>
      <c r="B49" s="137"/>
      <c r="C49" s="144"/>
      <c r="D49" s="79">
        <f>D40+D48</f>
        <v>46916271.480000004</v>
      </c>
      <c r="E49" s="79">
        <f t="shared" ref="E49:N49" si="3">E40+E48</f>
        <v>46605382.549999997</v>
      </c>
      <c r="F49" s="79">
        <f t="shared" si="3"/>
        <v>0</v>
      </c>
      <c r="G49" s="80">
        <f t="shared" si="3"/>
        <v>490771.02929999999</v>
      </c>
      <c r="H49" s="80">
        <f t="shared" si="3"/>
        <v>17718990.435699999</v>
      </c>
      <c r="I49" s="80">
        <f t="shared" si="3"/>
        <v>18705653.024</v>
      </c>
      <c r="J49" s="80">
        <f t="shared" si="3"/>
        <v>9689968.0610000007</v>
      </c>
      <c r="K49" s="80">
        <f t="shared" si="3"/>
        <v>0</v>
      </c>
      <c r="L49" s="80">
        <f t="shared" si="3"/>
        <v>0</v>
      </c>
      <c r="M49" s="80">
        <f t="shared" si="3"/>
        <v>0</v>
      </c>
      <c r="N49" s="80">
        <f t="shared" si="3"/>
        <v>0</v>
      </c>
    </row>
    <row r="50" spans="1:15" s="24" customFormat="1" ht="45">
      <c r="A50" s="32" t="s">
        <v>558</v>
      </c>
      <c r="B50" s="45" t="s">
        <v>559</v>
      </c>
      <c r="C50" s="31" t="s">
        <v>485</v>
      </c>
      <c r="D50" s="29">
        <v>7000000</v>
      </c>
      <c r="E50" s="29">
        <v>7000000</v>
      </c>
      <c r="F50" s="29">
        <v>0</v>
      </c>
      <c r="G50" s="36">
        <v>0</v>
      </c>
      <c r="H50" s="36">
        <v>5000000</v>
      </c>
      <c r="I50" s="36">
        <v>2000000</v>
      </c>
      <c r="J50" s="36">
        <v>0</v>
      </c>
      <c r="K50" s="36">
        <v>0</v>
      </c>
      <c r="L50" s="36">
        <v>0</v>
      </c>
      <c r="M50" s="36">
        <v>0</v>
      </c>
      <c r="N50" s="36">
        <v>0</v>
      </c>
      <c r="O50" s="81"/>
    </row>
    <row r="51" spans="1:15" s="24" customFormat="1" ht="15.75" customHeight="1">
      <c r="A51" s="136" t="s">
        <v>560</v>
      </c>
      <c r="B51" s="137"/>
      <c r="C51" s="144"/>
      <c r="D51" s="79">
        <f>D50</f>
        <v>7000000</v>
      </c>
      <c r="E51" s="79">
        <f t="shared" ref="E51:N51" si="4">E50</f>
        <v>7000000</v>
      </c>
      <c r="F51" s="79">
        <f t="shared" si="4"/>
        <v>0</v>
      </c>
      <c r="G51" s="80">
        <f t="shared" si="4"/>
        <v>0</v>
      </c>
      <c r="H51" s="80">
        <f t="shared" si="4"/>
        <v>5000000</v>
      </c>
      <c r="I51" s="80">
        <f t="shared" si="4"/>
        <v>2000000</v>
      </c>
      <c r="J51" s="80">
        <f t="shared" si="4"/>
        <v>0</v>
      </c>
      <c r="K51" s="80">
        <f t="shared" si="4"/>
        <v>0</v>
      </c>
      <c r="L51" s="80">
        <f t="shared" si="4"/>
        <v>0</v>
      </c>
      <c r="M51" s="80">
        <f t="shared" si="4"/>
        <v>0</v>
      </c>
      <c r="N51" s="80">
        <f t="shared" si="4"/>
        <v>0</v>
      </c>
    </row>
    <row r="52" spans="1:15" s="24" customFormat="1" ht="45">
      <c r="A52" s="32" t="s">
        <v>561</v>
      </c>
      <c r="B52" s="30" t="s">
        <v>562</v>
      </c>
      <c r="C52" s="31" t="s">
        <v>538</v>
      </c>
      <c r="D52" s="29">
        <v>850000</v>
      </c>
      <c r="E52" s="29">
        <v>445000</v>
      </c>
      <c r="F52" s="29">
        <v>0</v>
      </c>
      <c r="G52" s="36">
        <v>0</v>
      </c>
      <c r="H52" s="36">
        <v>445000</v>
      </c>
      <c r="I52" s="36">
        <v>0</v>
      </c>
      <c r="J52" s="36">
        <v>0</v>
      </c>
      <c r="K52" s="36">
        <v>0</v>
      </c>
      <c r="L52" s="36">
        <v>0</v>
      </c>
      <c r="M52" s="36">
        <v>0</v>
      </c>
      <c r="N52" s="36">
        <v>0</v>
      </c>
    </row>
    <row r="53" spans="1:15" s="24" customFormat="1" ht="30">
      <c r="A53" s="32" t="s">
        <v>563</v>
      </c>
      <c r="B53" s="30" t="s">
        <v>564</v>
      </c>
      <c r="C53" s="31" t="s">
        <v>488</v>
      </c>
      <c r="D53" s="29">
        <v>330000</v>
      </c>
      <c r="E53" s="29">
        <v>297000</v>
      </c>
      <c r="F53" s="29">
        <v>0</v>
      </c>
      <c r="G53" s="36">
        <v>250000</v>
      </c>
      <c r="H53" s="36">
        <v>47000</v>
      </c>
      <c r="I53" s="36">
        <v>0</v>
      </c>
      <c r="J53" s="36">
        <v>0</v>
      </c>
      <c r="K53" s="36">
        <v>0</v>
      </c>
      <c r="L53" s="36">
        <v>0</v>
      </c>
      <c r="M53" s="36">
        <v>0</v>
      </c>
      <c r="N53" s="36">
        <v>0</v>
      </c>
    </row>
    <row r="54" spans="1:15" s="24" customFormat="1" ht="15.75" customHeight="1">
      <c r="A54" s="134" t="s">
        <v>565</v>
      </c>
      <c r="B54" s="135"/>
      <c r="C54" s="143"/>
      <c r="D54" s="75">
        <f t="shared" ref="D54:N54" si="5">SUM(D52:D53)</f>
        <v>1180000</v>
      </c>
      <c r="E54" s="75">
        <f t="shared" si="5"/>
        <v>742000</v>
      </c>
      <c r="F54" s="75">
        <f t="shared" si="5"/>
        <v>0</v>
      </c>
      <c r="G54" s="76">
        <f t="shared" si="5"/>
        <v>250000</v>
      </c>
      <c r="H54" s="76">
        <f t="shared" si="5"/>
        <v>492000</v>
      </c>
      <c r="I54" s="76">
        <f t="shared" si="5"/>
        <v>0</v>
      </c>
      <c r="J54" s="76">
        <f t="shared" si="5"/>
        <v>0</v>
      </c>
      <c r="K54" s="76">
        <f t="shared" si="5"/>
        <v>0</v>
      </c>
      <c r="L54" s="76">
        <f t="shared" si="5"/>
        <v>0</v>
      </c>
      <c r="M54" s="76">
        <f t="shared" si="5"/>
        <v>0</v>
      </c>
      <c r="N54" s="76">
        <f t="shared" si="5"/>
        <v>0</v>
      </c>
    </row>
    <row r="55" spans="1:15" s="24" customFormat="1" ht="60">
      <c r="A55" s="35" t="s">
        <v>566</v>
      </c>
      <c r="B55" s="30" t="s">
        <v>567</v>
      </c>
      <c r="C55" s="31" t="s">
        <v>485</v>
      </c>
      <c r="D55" s="29">
        <v>544447.66</v>
      </c>
      <c r="E55" s="29">
        <v>544447.66</v>
      </c>
      <c r="F55" s="29">
        <v>0</v>
      </c>
      <c r="G55" s="36">
        <v>470002.89</v>
      </c>
      <c r="H55" s="36">
        <v>74444.77</v>
      </c>
      <c r="I55" s="36">
        <v>0</v>
      </c>
      <c r="J55" s="36">
        <v>0</v>
      </c>
      <c r="K55" s="36">
        <v>0</v>
      </c>
      <c r="L55" s="36">
        <v>0</v>
      </c>
      <c r="M55" s="36">
        <v>0</v>
      </c>
      <c r="N55" s="36">
        <v>0</v>
      </c>
      <c r="O55" s="78"/>
    </row>
    <row r="56" spans="1:15" s="24" customFormat="1" ht="60">
      <c r="A56" s="35" t="s">
        <v>568</v>
      </c>
      <c r="B56" s="30" t="s">
        <v>569</v>
      </c>
      <c r="C56" s="31" t="s">
        <v>488</v>
      </c>
      <c r="D56" s="29">
        <v>210000</v>
      </c>
      <c r="E56" s="29">
        <v>200000</v>
      </c>
      <c r="F56" s="29">
        <v>0</v>
      </c>
      <c r="G56" s="36">
        <v>200000</v>
      </c>
      <c r="H56" s="36">
        <v>0</v>
      </c>
      <c r="I56" s="36">
        <v>0</v>
      </c>
      <c r="J56" s="36">
        <v>0</v>
      </c>
      <c r="K56" s="36">
        <v>0</v>
      </c>
      <c r="L56" s="36">
        <v>0</v>
      </c>
      <c r="M56" s="36">
        <v>0</v>
      </c>
      <c r="N56" s="36">
        <v>0</v>
      </c>
      <c r="O56" s="78"/>
    </row>
    <row r="57" spans="1:15" s="24" customFormat="1" ht="45">
      <c r="A57" s="35" t="s">
        <v>570</v>
      </c>
      <c r="B57" s="30" t="s">
        <v>567</v>
      </c>
      <c r="C57" s="31" t="s">
        <v>485</v>
      </c>
      <c r="D57" s="29">
        <v>527000</v>
      </c>
      <c r="E57" s="29">
        <v>500000</v>
      </c>
      <c r="F57" s="29">
        <v>0</v>
      </c>
      <c r="G57" s="36">
        <v>90000</v>
      </c>
      <c r="H57" s="36">
        <v>410000</v>
      </c>
      <c r="I57" s="36">
        <v>0</v>
      </c>
      <c r="J57" s="36">
        <v>0</v>
      </c>
      <c r="K57" s="36">
        <v>0</v>
      </c>
      <c r="L57" s="36">
        <v>0</v>
      </c>
      <c r="M57" s="36">
        <v>0</v>
      </c>
      <c r="N57" s="36">
        <v>0</v>
      </c>
    </row>
    <row r="58" spans="1:15" s="24" customFormat="1" ht="30">
      <c r="A58" s="32" t="s">
        <v>571</v>
      </c>
      <c r="B58" s="30" t="s">
        <v>567</v>
      </c>
      <c r="C58" s="31" t="s">
        <v>485</v>
      </c>
      <c r="D58" s="29">
        <v>1280000</v>
      </c>
      <c r="E58" s="29">
        <v>1200000</v>
      </c>
      <c r="F58" s="29">
        <v>0</v>
      </c>
      <c r="G58" s="36">
        <v>200000</v>
      </c>
      <c r="H58" s="36">
        <v>1000000</v>
      </c>
      <c r="I58" s="36">
        <v>0</v>
      </c>
      <c r="J58" s="36">
        <v>0</v>
      </c>
      <c r="K58" s="36">
        <v>0</v>
      </c>
      <c r="L58" s="36">
        <v>0</v>
      </c>
      <c r="M58" s="36">
        <v>0</v>
      </c>
      <c r="N58" s="36">
        <v>0</v>
      </c>
    </row>
    <row r="59" spans="1:15" s="24" customFormat="1" ht="45">
      <c r="A59" s="32" t="s">
        <v>572</v>
      </c>
      <c r="B59" s="30" t="s">
        <v>573</v>
      </c>
      <c r="C59" s="31" t="s">
        <v>538</v>
      </c>
      <c r="D59" s="29">
        <v>631580</v>
      </c>
      <c r="E59" s="29">
        <v>600000</v>
      </c>
      <c r="F59" s="29">
        <v>0</v>
      </c>
      <c r="G59" s="36">
        <v>430000</v>
      </c>
      <c r="H59" s="36">
        <v>170000</v>
      </c>
      <c r="I59" s="36">
        <v>0</v>
      </c>
      <c r="J59" s="36">
        <v>0</v>
      </c>
      <c r="K59" s="36">
        <v>0</v>
      </c>
      <c r="L59" s="36">
        <v>0</v>
      </c>
      <c r="M59" s="36">
        <v>0</v>
      </c>
      <c r="N59" s="36">
        <v>0</v>
      </c>
    </row>
    <row r="60" spans="1:15" s="24" customFormat="1" ht="45">
      <c r="A60" s="32" t="s">
        <v>574</v>
      </c>
      <c r="B60" s="30" t="s">
        <v>569</v>
      </c>
      <c r="C60" s="31" t="s">
        <v>488</v>
      </c>
      <c r="D60" s="29">
        <v>472500</v>
      </c>
      <c r="E60" s="29">
        <v>450000</v>
      </c>
      <c r="F60" s="29">
        <v>0</v>
      </c>
      <c r="G60" s="36">
        <v>450000</v>
      </c>
      <c r="H60" s="36">
        <v>0</v>
      </c>
      <c r="I60" s="36">
        <v>0</v>
      </c>
      <c r="J60" s="36">
        <v>0</v>
      </c>
      <c r="K60" s="36">
        <v>0</v>
      </c>
      <c r="L60" s="36">
        <v>0</v>
      </c>
      <c r="M60" s="36">
        <v>0</v>
      </c>
      <c r="N60" s="36">
        <v>0</v>
      </c>
    </row>
    <row r="61" spans="1:15" s="24" customFormat="1" ht="30">
      <c r="A61" s="32" t="s">
        <v>575</v>
      </c>
      <c r="B61" s="30" t="s">
        <v>569</v>
      </c>
      <c r="C61" s="31" t="s">
        <v>488</v>
      </c>
      <c r="D61" s="29">
        <v>157500</v>
      </c>
      <c r="E61" s="29">
        <v>150000</v>
      </c>
      <c r="F61" s="29">
        <v>0</v>
      </c>
      <c r="G61" s="36">
        <v>150000</v>
      </c>
      <c r="H61" s="36">
        <v>0</v>
      </c>
      <c r="I61" s="36">
        <v>0</v>
      </c>
      <c r="J61" s="36">
        <v>0</v>
      </c>
      <c r="K61" s="36">
        <v>0</v>
      </c>
      <c r="L61" s="36">
        <v>0</v>
      </c>
      <c r="M61" s="36">
        <v>0</v>
      </c>
      <c r="N61" s="36">
        <v>0</v>
      </c>
    </row>
    <row r="62" spans="1:15" s="24" customFormat="1" ht="30">
      <c r="A62" s="32" t="s">
        <v>576</v>
      </c>
      <c r="B62" s="30" t="s">
        <v>573</v>
      </c>
      <c r="C62" s="31" t="s">
        <v>538</v>
      </c>
      <c r="D62" s="29">
        <v>842105</v>
      </c>
      <c r="E62" s="29">
        <v>800000</v>
      </c>
      <c r="F62" s="29">
        <v>0</v>
      </c>
      <c r="G62" s="36">
        <v>60000</v>
      </c>
      <c r="H62" s="36">
        <v>600000</v>
      </c>
      <c r="I62" s="36">
        <v>140000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</row>
    <row r="63" spans="1:15" s="24" customFormat="1" ht="30">
      <c r="A63" s="32" t="s">
        <v>577</v>
      </c>
      <c r="B63" s="30" t="s">
        <v>578</v>
      </c>
      <c r="C63" s="31" t="s">
        <v>516</v>
      </c>
      <c r="D63" s="36">
        <v>3200000</v>
      </c>
      <c r="E63" s="36">
        <v>1000000</v>
      </c>
      <c r="F63" s="29">
        <v>0</v>
      </c>
      <c r="G63" s="36">
        <v>500000</v>
      </c>
      <c r="H63" s="36">
        <v>400000</v>
      </c>
      <c r="I63" s="36">
        <v>100000</v>
      </c>
      <c r="J63" s="36">
        <v>0</v>
      </c>
      <c r="K63" s="36">
        <v>0</v>
      </c>
      <c r="L63" s="36">
        <v>0</v>
      </c>
      <c r="M63" s="36">
        <v>0</v>
      </c>
      <c r="N63" s="36">
        <v>0</v>
      </c>
    </row>
    <row r="64" spans="1:15" s="24" customFormat="1" ht="30">
      <c r="A64" s="32" t="s">
        <v>579</v>
      </c>
      <c r="B64" s="30" t="s">
        <v>573</v>
      </c>
      <c r="C64" s="31" t="s">
        <v>538</v>
      </c>
      <c r="D64" s="29">
        <v>842105</v>
      </c>
      <c r="E64" s="29">
        <v>800000</v>
      </c>
      <c r="F64" s="29">
        <v>0</v>
      </c>
      <c r="G64" s="36">
        <v>0</v>
      </c>
      <c r="H64" s="36">
        <v>500000</v>
      </c>
      <c r="I64" s="36">
        <v>300000</v>
      </c>
      <c r="J64" s="36">
        <v>0</v>
      </c>
      <c r="K64" s="36">
        <v>0</v>
      </c>
      <c r="L64" s="36">
        <v>0</v>
      </c>
      <c r="M64" s="36">
        <v>0</v>
      </c>
      <c r="N64" s="36">
        <v>0</v>
      </c>
    </row>
    <row r="65" spans="1:15" s="24" customFormat="1" ht="30">
      <c r="A65" s="32" t="s">
        <v>580</v>
      </c>
      <c r="B65" s="30" t="s">
        <v>578</v>
      </c>
      <c r="C65" s="31" t="s">
        <v>516</v>
      </c>
      <c r="D65" s="29">
        <v>845000</v>
      </c>
      <c r="E65" s="29">
        <v>800000</v>
      </c>
      <c r="F65" s="29">
        <v>0</v>
      </c>
      <c r="G65" s="36">
        <v>400000</v>
      </c>
      <c r="H65" s="36">
        <v>400000</v>
      </c>
      <c r="I65" s="36">
        <v>0</v>
      </c>
      <c r="J65" s="36">
        <v>0</v>
      </c>
      <c r="K65" s="36">
        <v>0</v>
      </c>
      <c r="L65" s="36">
        <v>0</v>
      </c>
      <c r="M65" s="36">
        <v>0</v>
      </c>
      <c r="N65" s="36">
        <v>0</v>
      </c>
    </row>
    <row r="66" spans="1:15" s="82" customFormat="1" ht="75">
      <c r="A66" s="35" t="s">
        <v>581</v>
      </c>
      <c r="B66" s="30" t="s">
        <v>582</v>
      </c>
      <c r="C66" s="46" t="s">
        <v>488</v>
      </c>
      <c r="D66" s="36">
        <v>2966820.15</v>
      </c>
      <c r="E66" s="29">
        <v>2000000</v>
      </c>
      <c r="F66" s="29">
        <v>0</v>
      </c>
      <c r="G66" s="36">
        <v>700000</v>
      </c>
      <c r="H66" s="36">
        <v>1300000</v>
      </c>
      <c r="I66" s="36">
        <v>0</v>
      </c>
      <c r="J66" s="36">
        <v>0</v>
      </c>
      <c r="K66" s="36">
        <v>0</v>
      </c>
      <c r="L66" s="36">
        <v>0</v>
      </c>
      <c r="M66" s="36">
        <v>0</v>
      </c>
      <c r="N66" s="36">
        <v>0</v>
      </c>
      <c r="O66" s="81"/>
    </row>
    <row r="67" spans="1:15" s="24" customFormat="1" ht="30">
      <c r="A67" s="32" t="s">
        <v>583</v>
      </c>
      <c r="B67" s="30" t="s">
        <v>567</v>
      </c>
      <c r="C67" s="31" t="s">
        <v>485</v>
      </c>
      <c r="D67" s="29">
        <v>1700000</v>
      </c>
      <c r="E67" s="29">
        <v>1600000</v>
      </c>
      <c r="F67" s="29">
        <v>0</v>
      </c>
      <c r="G67" s="36">
        <v>200000</v>
      </c>
      <c r="H67" s="36">
        <v>1400000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</row>
    <row r="68" spans="1:15" s="24" customFormat="1" ht="30">
      <c r="A68" s="32" t="s">
        <v>584</v>
      </c>
      <c r="B68" s="30" t="s">
        <v>578</v>
      </c>
      <c r="C68" s="31" t="s">
        <v>516</v>
      </c>
      <c r="D68" s="29">
        <v>845000</v>
      </c>
      <c r="E68" s="29">
        <v>800000</v>
      </c>
      <c r="F68" s="29">
        <v>0</v>
      </c>
      <c r="G68" s="36">
        <v>0</v>
      </c>
      <c r="H68" s="36">
        <v>400000</v>
      </c>
      <c r="I68" s="36">
        <v>400000</v>
      </c>
      <c r="J68" s="36">
        <v>0</v>
      </c>
      <c r="K68" s="36">
        <v>0</v>
      </c>
      <c r="L68" s="36">
        <v>0</v>
      </c>
      <c r="M68" s="36">
        <v>0</v>
      </c>
      <c r="N68" s="36">
        <v>0</v>
      </c>
    </row>
    <row r="69" spans="1:15" s="24" customFormat="1" ht="30">
      <c r="A69" s="32" t="s">
        <v>585</v>
      </c>
      <c r="B69" s="30" t="s">
        <v>567</v>
      </c>
      <c r="C69" s="31" t="s">
        <v>485</v>
      </c>
      <c r="D69" s="29">
        <v>1700000</v>
      </c>
      <c r="E69" s="29">
        <v>1600000</v>
      </c>
      <c r="F69" s="29">
        <v>0</v>
      </c>
      <c r="G69" s="36">
        <v>0</v>
      </c>
      <c r="H69" s="36">
        <v>200000</v>
      </c>
      <c r="I69" s="36">
        <v>1400000</v>
      </c>
      <c r="J69" s="36">
        <v>0</v>
      </c>
      <c r="K69" s="36">
        <v>0</v>
      </c>
      <c r="L69" s="36">
        <v>0</v>
      </c>
      <c r="M69" s="36">
        <v>0</v>
      </c>
      <c r="N69" s="36">
        <v>0</v>
      </c>
    </row>
    <row r="70" spans="1:15" s="24" customFormat="1" ht="15.75">
      <c r="A70" s="32" t="s">
        <v>586</v>
      </c>
      <c r="B70" s="30" t="s">
        <v>578</v>
      </c>
      <c r="C70" s="31" t="s">
        <v>516</v>
      </c>
      <c r="D70" s="29">
        <v>1000000</v>
      </c>
      <c r="E70" s="29">
        <v>1000000</v>
      </c>
      <c r="F70" s="29">
        <v>0</v>
      </c>
      <c r="G70" s="36">
        <v>600000</v>
      </c>
      <c r="H70" s="36">
        <v>300000</v>
      </c>
      <c r="I70" s="36">
        <v>100000</v>
      </c>
      <c r="J70" s="36">
        <v>0</v>
      </c>
      <c r="K70" s="36">
        <v>0</v>
      </c>
      <c r="L70" s="36">
        <v>0</v>
      </c>
      <c r="M70" s="36">
        <v>0</v>
      </c>
      <c r="N70" s="36">
        <v>0</v>
      </c>
    </row>
    <row r="71" spans="1:15" s="24" customFormat="1" ht="30">
      <c r="A71" s="32" t="s">
        <v>587</v>
      </c>
      <c r="B71" s="30" t="s">
        <v>567</v>
      </c>
      <c r="C71" s="31" t="s">
        <v>485</v>
      </c>
      <c r="D71" s="29">
        <v>4000000</v>
      </c>
      <c r="E71" s="29">
        <v>4000000</v>
      </c>
      <c r="F71" s="29">
        <v>0</v>
      </c>
      <c r="G71" s="36">
        <v>50000</v>
      </c>
      <c r="H71" s="36">
        <v>1000000</v>
      </c>
      <c r="I71" s="36">
        <v>1500000</v>
      </c>
      <c r="J71" s="36">
        <v>1450000</v>
      </c>
      <c r="K71" s="36">
        <v>0</v>
      </c>
      <c r="L71" s="36">
        <v>0</v>
      </c>
      <c r="M71" s="36">
        <v>0</v>
      </c>
      <c r="N71" s="36">
        <v>0</v>
      </c>
    </row>
    <row r="72" spans="1:15" s="24" customFormat="1" ht="45">
      <c r="A72" s="32" t="s">
        <v>588</v>
      </c>
      <c r="B72" s="30" t="s">
        <v>569</v>
      </c>
      <c r="C72" s="31" t="s">
        <v>488</v>
      </c>
      <c r="D72" s="29">
        <v>580500</v>
      </c>
      <c r="E72" s="29">
        <v>545000</v>
      </c>
      <c r="F72" s="29">
        <v>0</v>
      </c>
      <c r="G72" s="36">
        <v>300000</v>
      </c>
      <c r="H72" s="36">
        <v>245000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</row>
    <row r="73" spans="1:15" s="24" customFormat="1" ht="15.75">
      <c r="A73" s="35" t="s">
        <v>589</v>
      </c>
      <c r="B73" s="30" t="s">
        <v>567</v>
      </c>
      <c r="C73" s="31" t="s">
        <v>485</v>
      </c>
      <c r="D73" s="29">
        <v>650000</v>
      </c>
      <c r="E73" s="29">
        <v>650000</v>
      </c>
      <c r="F73" s="29">
        <v>0</v>
      </c>
      <c r="G73" s="36">
        <v>0</v>
      </c>
      <c r="H73" s="36">
        <v>650000</v>
      </c>
      <c r="I73" s="36">
        <v>0</v>
      </c>
      <c r="J73" s="36">
        <v>0</v>
      </c>
      <c r="K73" s="36">
        <v>0</v>
      </c>
      <c r="L73" s="36">
        <v>0</v>
      </c>
      <c r="M73" s="36">
        <v>0</v>
      </c>
      <c r="N73" s="36">
        <v>0</v>
      </c>
    </row>
    <row r="74" spans="1:15" s="24" customFormat="1" ht="45">
      <c r="A74" s="32" t="s">
        <v>590</v>
      </c>
      <c r="B74" s="30" t="s">
        <v>573</v>
      </c>
      <c r="C74" s="31" t="s">
        <v>538</v>
      </c>
      <c r="D74" s="29">
        <v>2000000</v>
      </c>
      <c r="E74" s="29">
        <v>2000000</v>
      </c>
      <c r="F74" s="29">
        <v>0</v>
      </c>
      <c r="G74" s="36">
        <v>60000</v>
      </c>
      <c r="H74" s="36">
        <v>1200000</v>
      </c>
      <c r="I74" s="36">
        <v>740000</v>
      </c>
      <c r="J74" s="36">
        <v>0</v>
      </c>
      <c r="K74" s="36">
        <v>0</v>
      </c>
      <c r="L74" s="36">
        <v>0</v>
      </c>
      <c r="M74" s="36">
        <v>0</v>
      </c>
      <c r="N74" s="36">
        <v>0</v>
      </c>
    </row>
    <row r="75" spans="1:15" s="24" customFormat="1" ht="30">
      <c r="A75" s="32" t="s">
        <v>591</v>
      </c>
      <c r="B75" s="30" t="s">
        <v>569</v>
      </c>
      <c r="C75" s="31" t="s">
        <v>488</v>
      </c>
      <c r="D75" s="29">
        <v>487210</v>
      </c>
      <c r="E75" s="29">
        <v>460000</v>
      </c>
      <c r="F75" s="29">
        <v>0</v>
      </c>
      <c r="G75" s="36">
        <v>150000</v>
      </c>
      <c r="H75" s="36">
        <v>310000</v>
      </c>
      <c r="I75" s="36">
        <v>0</v>
      </c>
      <c r="J75" s="36">
        <v>0</v>
      </c>
      <c r="K75" s="36">
        <v>0</v>
      </c>
      <c r="L75" s="36">
        <v>0</v>
      </c>
      <c r="M75" s="36">
        <v>0</v>
      </c>
      <c r="N75" s="36">
        <v>0</v>
      </c>
    </row>
    <row r="76" spans="1:15" s="24" customFormat="1" ht="30">
      <c r="A76" s="32" t="s">
        <v>592</v>
      </c>
      <c r="B76" s="30" t="s">
        <v>569</v>
      </c>
      <c r="C76" s="31" t="s">
        <v>488</v>
      </c>
      <c r="D76" s="29">
        <v>252500</v>
      </c>
      <c r="E76" s="29">
        <v>245000</v>
      </c>
      <c r="F76" s="29">
        <v>0</v>
      </c>
      <c r="G76" s="36">
        <v>0</v>
      </c>
      <c r="H76" s="36">
        <v>245000</v>
      </c>
      <c r="I76" s="36">
        <v>0</v>
      </c>
      <c r="J76" s="36">
        <v>0</v>
      </c>
      <c r="K76" s="36">
        <v>0</v>
      </c>
      <c r="L76" s="36">
        <v>0</v>
      </c>
      <c r="M76" s="36">
        <v>0</v>
      </c>
      <c r="N76" s="36">
        <v>0</v>
      </c>
    </row>
    <row r="77" spans="1:15" s="24" customFormat="1" ht="30">
      <c r="A77" s="32" t="s">
        <v>593</v>
      </c>
      <c r="B77" s="30" t="s">
        <v>569</v>
      </c>
      <c r="C77" s="31" t="s">
        <v>488</v>
      </c>
      <c r="D77" s="29">
        <v>367500</v>
      </c>
      <c r="E77" s="29">
        <v>350000</v>
      </c>
      <c r="F77" s="29">
        <v>0</v>
      </c>
      <c r="G77" s="36">
        <v>100000</v>
      </c>
      <c r="H77" s="36">
        <v>250000</v>
      </c>
      <c r="I77" s="36">
        <v>0</v>
      </c>
      <c r="J77" s="36">
        <v>0</v>
      </c>
      <c r="K77" s="36">
        <v>0</v>
      </c>
      <c r="L77" s="36">
        <v>0</v>
      </c>
      <c r="M77" s="36">
        <v>0</v>
      </c>
      <c r="N77" s="36">
        <v>0</v>
      </c>
    </row>
    <row r="78" spans="1:15" s="24" customFormat="1" ht="30">
      <c r="A78" s="32" t="s">
        <v>594</v>
      </c>
      <c r="B78" s="30" t="s">
        <v>578</v>
      </c>
      <c r="C78" s="31" t="s">
        <v>516</v>
      </c>
      <c r="D78" s="29">
        <v>730541.44</v>
      </c>
      <c r="E78" s="29">
        <v>600000</v>
      </c>
      <c r="F78" s="29">
        <v>0</v>
      </c>
      <c r="G78" s="36">
        <v>540000</v>
      </c>
      <c r="H78" s="36">
        <v>60000</v>
      </c>
      <c r="I78" s="36">
        <v>0</v>
      </c>
      <c r="J78" s="36">
        <v>0</v>
      </c>
      <c r="K78" s="36">
        <v>0</v>
      </c>
      <c r="L78" s="36">
        <v>0</v>
      </c>
      <c r="M78" s="36">
        <v>0</v>
      </c>
      <c r="N78" s="36">
        <v>0</v>
      </c>
    </row>
    <row r="79" spans="1:15" s="24" customFormat="1" ht="30">
      <c r="A79" s="32" t="s">
        <v>595</v>
      </c>
      <c r="B79" s="30" t="s">
        <v>596</v>
      </c>
      <c r="C79" s="31" t="s">
        <v>488</v>
      </c>
      <c r="D79" s="29">
        <v>1605000</v>
      </c>
      <c r="E79" s="29">
        <v>1492650</v>
      </c>
      <c r="F79" s="36">
        <v>0</v>
      </c>
      <c r="G79" s="36">
        <v>257650</v>
      </c>
      <c r="H79" s="36">
        <v>1235000</v>
      </c>
      <c r="I79" s="36">
        <v>0</v>
      </c>
      <c r="J79" s="36">
        <v>0</v>
      </c>
      <c r="K79" s="36">
        <v>0</v>
      </c>
      <c r="L79" s="36">
        <v>0</v>
      </c>
      <c r="M79" s="36">
        <v>0</v>
      </c>
      <c r="N79" s="36">
        <v>0</v>
      </c>
    </row>
    <row r="80" spans="1:15" s="24" customFormat="1" ht="60">
      <c r="A80" s="71" t="s">
        <v>597</v>
      </c>
      <c r="B80" s="30" t="s">
        <v>598</v>
      </c>
      <c r="C80" s="31" t="s">
        <v>488</v>
      </c>
      <c r="D80" s="83">
        <v>249892.47</v>
      </c>
      <c r="E80" s="29">
        <v>224903.22</v>
      </c>
      <c r="F80" s="36">
        <v>0</v>
      </c>
      <c r="G80" s="83">
        <v>22490.32</v>
      </c>
      <c r="H80" s="83">
        <v>202412.9</v>
      </c>
      <c r="I80" s="36">
        <v>0</v>
      </c>
      <c r="J80" s="36">
        <v>0</v>
      </c>
      <c r="K80" s="36">
        <v>0</v>
      </c>
      <c r="L80" s="36">
        <v>0</v>
      </c>
      <c r="M80" s="36">
        <v>0</v>
      </c>
      <c r="N80" s="36">
        <v>0</v>
      </c>
      <c r="O80" s="78"/>
    </row>
    <row r="81" spans="1:15" s="24" customFormat="1" ht="45">
      <c r="A81" s="71" t="s">
        <v>599</v>
      </c>
      <c r="B81" s="30" t="s">
        <v>600</v>
      </c>
      <c r="C81" s="31" t="s">
        <v>488</v>
      </c>
      <c r="D81" s="83">
        <v>430000</v>
      </c>
      <c r="E81" s="29">
        <v>250000</v>
      </c>
      <c r="F81" s="36">
        <v>0</v>
      </c>
      <c r="G81" s="83">
        <v>60000</v>
      </c>
      <c r="H81" s="83">
        <v>190000</v>
      </c>
      <c r="I81" s="36">
        <v>0</v>
      </c>
      <c r="J81" s="36">
        <v>0</v>
      </c>
      <c r="K81" s="36">
        <v>0</v>
      </c>
      <c r="L81" s="36">
        <v>0</v>
      </c>
      <c r="M81" s="36">
        <v>0</v>
      </c>
      <c r="N81" s="36">
        <v>0</v>
      </c>
      <c r="O81" s="78"/>
    </row>
    <row r="82" spans="1:15" s="24" customFormat="1" ht="45">
      <c r="A82" s="71" t="s">
        <v>601</v>
      </c>
      <c r="B82" s="30" t="s">
        <v>602</v>
      </c>
      <c r="C82" s="31" t="s">
        <v>488</v>
      </c>
      <c r="D82" s="83">
        <v>350000</v>
      </c>
      <c r="E82" s="29">
        <v>315000</v>
      </c>
      <c r="F82" s="36">
        <v>0</v>
      </c>
      <c r="G82" s="83">
        <v>50000</v>
      </c>
      <c r="H82" s="83">
        <v>265000</v>
      </c>
      <c r="I82" s="36">
        <v>0</v>
      </c>
      <c r="J82" s="36">
        <v>0</v>
      </c>
      <c r="K82" s="36">
        <v>0</v>
      </c>
      <c r="L82" s="36">
        <v>0</v>
      </c>
      <c r="M82" s="36">
        <v>0</v>
      </c>
      <c r="N82" s="36">
        <v>0</v>
      </c>
      <c r="O82" s="78"/>
    </row>
    <row r="83" spans="1:15" s="24" customFormat="1" ht="30">
      <c r="A83" s="84" t="s">
        <v>603</v>
      </c>
      <c r="B83" s="30" t="s">
        <v>604</v>
      </c>
      <c r="C83" s="31" t="s">
        <v>538</v>
      </c>
      <c r="D83" s="83">
        <v>205000</v>
      </c>
      <c r="E83" s="29">
        <v>184500</v>
      </c>
      <c r="F83" s="36">
        <v>0</v>
      </c>
      <c r="G83" s="36">
        <v>0</v>
      </c>
      <c r="H83" s="83">
        <v>184500</v>
      </c>
      <c r="I83" s="36">
        <v>0</v>
      </c>
      <c r="J83" s="36">
        <v>0</v>
      </c>
      <c r="K83" s="36">
        <v>0</v>
      </c>
      <c r="L83" s="36">
        <v>0</v>
      </c>
      <c r="M83" s="36">
        <v>0</v>
      </c>
      <c r="N83" s="36">
        <v>0</v>
      </c>
      <c r="O83" s="78"/>
    </row>
    <row r="84" spans="1:15" s="24" customFormat="1" ht="45">
      <c r="A84" s="71" t="s">
        <v>605</v>
      </c>
      <c r="B84" s="30" t="s">
        <v>487</v>
      </c>
      <c r="C84" s="31" t="s">
        <v>488</v>
      </c>
      <c r="D84" s="83">
        <v>265779.84999999998</v>
      </c>
      <c r="E84" s="29">
        <v>239201.86</v>
      </c>
      <c r="F84" s="36">
        <v>0</v>
      </c>
      <c r="G84" s="85">
        <v>16870.21</v>
      </c>
      <c r="H84" s="85">
        <v>174491.28</v>
      </c>
      <c r="I84" s="36">
        <v>47840.37</v>
      </c>
      <c r="J84" s="36">
        <v>0</v>
      </c>
      <c r="K84" s="36">
        <v>0</v>
      </c>
      <c r="L84" s="36">
        <v>0</v>
      </c>
      <c r="M84" s="36">
        <v>0</v>
      </c>
      <c r="N84" s="36">
        <v>0</v>
      </c>
      <c r="O84" s="78"/>
    </row>
    <row r="85" spans="1:15" s="24" customFormat="1" ht="60">
      <c r="A85" s="71" t="s">
        <v>606</v>
      </c>
      <c r="B85" s="30" t="s">
        <v>607</v>
      </c>
      <c r="C85" s="31" t="s">
        <v>488</v>
      </c>
      <c r="D85" s="83">
        <v>350000</v>
      </c>
      <c r="E85" s="29">
        <v>250000</v>
      </c>
      <c r="F85" s="36">
        <v>0</v>
      </c>
      <c r="G85" s="83">
        <v>25000</v>
      </c>
      <c r="H85" s="83">
        <v>225000</v>
      </c>
      <c r="I85" s="36">
        <v>0</v>
      </c>
      <c r="J85" s="36">
        <v>0</v>
      </c>
      <c r="K85" s="36">
        <v>0</v>
      </c>
      <c r="L85" s="36">
        <v>0</v>
      </c>
      <c r="M85" s="36">
        <v>0</v>
      </c>
      <c r="N85" s="36">
        <v>0</v>
      </c>
      <c r="O85" s="78"/>
    </row>
    <row r="86" spans="1:15" s="24" customFormat="1" ht="15.75" customHeight="1">
      <c r="A86" s="134" t="s">
        <v>608</v>
      </c>
      <c r="B86" s="135"/>
      <c r="C86" s="143"/>
      <c r="D86" s="75">
        <f>SUM(D55:D85)</f>
        <v>30287981.570000004</v>
      </c>
      <c r="E86" s="75">
        <f t="shared" ref="E86:N86" si="6">SUM(E55:E85)</f>
        <v>25850702.739999998</v>
      </c>
      <c r="F86" s="75">
        <f t="shared" si="6"/>
        <v>0</v>
      </c>
      <c r="G86" s="75">
        <f t="shared" si="6"/>
        <v>6082013.4200000009</v>
      </c>
      <c r="H86" s="75">
        <f t="shared" si="6"/>
        <v>13590848.949999999</v>
      </c>
      <c r="I86" s="75">
        <f t="shared" si="6"/>
        <v>4727840.37</v>
      </c>
      <c r="J86" s="75">
        <f t="shared" si="6"/>
        <v>1450000</v>
      </c>
      <c r="K86" s="75">
        <f t="shared" si="6"/>
        <v>0</v>
      </c>
      <c r="L86" s="75">
        <f t="shared" si="6"/>
        <v>0</v>
      </c>
      <c r="M86" s="75">
        <f t="shared" si="6"/>
        <v>0</v>
      </c>
      <c r="N86" s="75">
        <f t="shared" si="6"/>
        <v>0</v>
      </c>
    </row>
    <row r="87" spans="1:15" s="24" customFormat="1" ht="15.75" customHeight="1">
      <c r="A87" s="136" t="s">
        <v>609</v>
      </c>
      <c r="B87" s="137"/>
      <c r="C87" s="144"/>
      <c r="D87" s="79">
        <f>D86+D54</f>
        <v>31467981.570000004</v>
      </c>
      <c r="E87" s="79">
        <f t="shared" ref="E87:N87" si="7">E86+E54</f>
        <v>26592702.739999998</v>
      </c>
      <c r="F87" s="79">
        <f t="shared" si="7"/>
        <v>0</v>
      </c>
      <c r="G87" s="80">
        <f t="shared" si="7"/>
        <v>6332013.4200000009</v>
      </c>
      <c r="H87" s="80">
        <f t="shared" si="7"/>
        <v>14082848.949999999</v>
      </c>
      <c r="I87" s="80">
        <f t="shared" si="7"/>
        <v>4727840.37</v>
      </c>
      <c r="J87" s="80">
        <f t="shared" si="7"/>
        <v>1450000</v>
      </c>
      <c r="K87" s="80">
        <f t="shared" si="7"/>
        <v>0</v>
      </c>
      <c r="L87" s="80">
        <f t="shared" si="7"/>
        <v>0</v>
      </c>
      <c r="M87" s="80">
        <f t="shared" si="7"/>
        <v>0</v>
      </c>
      <c r="N87" s="80">
        <f t="shared" si="7"/>
        <v>0</v>
      </c>
    </row>
    <row r="88" spans="1:15" s="24" customFormat="1" ht="30">
      <c r="A88" s="32" t="s">
        <v>610</v>
      </c>
      <c r="B88" s="30" t="s">
        <v>611</v>
      </c>
      <c r="C88" s="31" t="s">
        <v>485</v>
      </c>
      <c r="D88" s="29">
        <v>1055000</v>
      </c>
      <c r="E88" s="29">
        <v>1000000</v>
      </c>
      <c r="F88" s="29">
        <v>0</v>
      </c>
      <c r="G88" s="36">
        <v>850000</v>
      </c>
      <c r="H88" s="36">
        <v>150000</v>
      </c>
      <c r="I88" s="36">
        <v>0</v>
      </c>
      <c r="J88" s="36">
        <v>0</v>
      </c>
      <c r="K88" s="36">
        <v>0</v>
      </c>
      <c r="L88" s="36">
        <v>0</v>
      </c>
      <c r="M88" s="36">
        <v>0</v>
      </c>
      <c r="N88" s="36">
        <v>0</v>
      </c>
    </row>
    <row r="89" spans="1:15" s="24" customFormat="1" ht="30">
      <c r="A89" s="32" t="s">
        <v>612</v>
      </c>
      <c r="B89" s="30" t="s">
        <v>613</v>
      </c>
      <c r="C89" s="31" t="s">
        <v>488</v>
      </c>
      <c r="D89" s="29">
        <v>1000000</v>
      </c>
      <c r="E89" s="29">
        <v>1000000</v>
      </c>
      <c r="F89" s="29">
        <v>0</v>
      </c>
      <c r="G89" s="36">
        <v>500000</v>
      </c>
      <c r="H89" s="36">
        <v>500000</v>
      </c>
      <c r="I89" s="36">
        <v>0</v>
      </c>
      <c r="J89" s="36">
        <v>0</v>
      </c>
      <c r="K89" s="36">
        <v>0</v>
      </c>
      <c r="L89" s="36">
        <v>0</v>
      </c>
      <c r="M89" s="36">
        <v>0</v>
      </c>
      <c r="N89" s="36">
        <v>0</v>
      </c>
    </row>
    <row r="90" spans="1:15" s="24" customFormat="1" ht="45">
      <c r="A90" s="32" t="s">
        <v>614</v>
      </c>
      <c r="B90" s="30" t="s">
        <v>615</v>
      </c>
      <c r="C90" s="31" t="s">
        <v>538</v>
      </c>
      <c r="D90" s="29">
        <v>700000</v>
      </c>
      <c r="E90" s="29">
        <v>700000</v>
      </c>
      <c r="F90" s="29">
        <v>0</v>
      </c>
      <c r="G90" s="36">
        <v>400000</v>
      </c>
      <c r="H90" s="36">
        <v>300000</v>
      </c>
      <c r="I90" s="36">
        <v>0</v>
      </c>
      <c r="J90" s="36">
        <v>0</v>
      </c>
      <c r="K90" s="36">
        <v>0</v>
      </c>
      <c r="L90" s="36">
        <v>0</v>
      </c>
      <c r="M90" s="36">
        <v>0</v>
      </c>
      <c r="N90" s="36">
        <v>0</v>
      </c>
    </row>
    <row r="91" spans="1:15" s="86" customFormat="1" ht="45">
      <c r="A91" s="35" t="s">
        <v>616</v>
      </c>
      <c r="B91" s="45" t="s">
        <v>617</v>
      </c>
      <c r="C91" s="46" t="s">
        <v>485</v>
      </c>
      <c r="D91" s="36">
        <v>1700000</v>
      </c>
      <c r="E91" s="36">
        <v>1700000</v>
      </c>
      <c r="F91" s="36">
        <v>0</v>
      </c>
      <c r="G91" s="36">
        <v>1700000</v>
      </c>
      <c r="H91" s="36">
        <v>0</v>
      </c>
      <c r="I91" s="36">
        <v>0</v>
      </c>
      <c r="J91" s="36">
        <v>0</v>
      </c>
      <c r="K91" s="36">
        <v>0</v>
      </c>
      <c r="L91" s="36">
        <v>0</v>
      </c>
      <c r="M91" s="36">
        <v>0</v>
      </c>
      <c r="N91" s="36">
        <v>0</v>
      </c>
      <c r="O91" s="78"/>
    </row>
    <row r="92" spans="1:15" s="24" customFormat="1" ht="15.75" customHeight="1">
      <c r="A92" s="136" t="s">
        <v>618</v>
      </c>
      <c r="B92" s="137"/>
      <c r="C92" s="144"/>
      <c r="D92" s="79">
        <f t="shared" ref="D92:N92" si="8">SUM(D88:D91)</f>
        <v>4455000</v>
      </c>
      <c r="E92" s="79">
        <f t="shared" si="8"/>
        <v>4400000</v>
      </c>
      <c r="F92" s="79">
        <f t="shared" si="8"/>
        <v>0</v>
      </c>
      <c r="G92" s="80">
        <f t="shared" si="8"/>
        <v>3450000</v>
      </c>
      <c r="H92" s="80">
        <f t="shared" si="8"/>
        <v>950000</v>
      </c>
      <c r="I92" s="80">
        <f t="shared" si="8"/>
        <v>0</v>
      </c>
      <c r="J92" s="80">
        <f t="shared" si="8"/>
        <v>0</v>
      </c>
      <c r="K92" s="80">
        <f t="shared" si="8"/>
        <v>0</v>
      </c>
      <c r="L92" s="80">
        <f t="shared" si="8"/>
        <v>0</v>
      </c>
      <c r="M92" s="80">
        <f t="shared" si="8"/>
        <v>0</v>
      </c>
      <c r="N92" s="80">
        <f t="shared" si="8"/>
        <v>0</v>
      </c>
    </row>
    <row r="93" spans="1:15" s="24" customFormat="1" ht="30">
      <c r="A93" s="32" t="s">
        <v>619</v>
      </c>
      <c r="B93" s="30" t="s">
        <v>620</v>
      </c>
      <c r="C93" s="31" t="s">
        <v>485</v>
      </c>
      <c r="D93" s="29">
        <v>12634894.82</v>
      </c>
      <c r="E93" s="29">
        <v>2500000</v>
      </c>
      <c r="F93" s="29">
        <v>0</v>
      </c>
      <c r="G93" s="36">
        <v>0</v>
      </c>
      <c r="H93" s="36">
        <v>2500000</v>
      </c>
      <c r="I93" s="36">
        <v>0</v>
      </c>
      <c r="J93" s="36">
        <v>0</v>
      </c>
      <c r="K93" s="36">
        <v>0</v>
      </c>
      <c r="L93" s="36">
        <v>0</v>
      </c>
      <c r="M93" s="36">
        <v>0</v>
      </c>
      <c r="N93" s="36">
        <v>0</v>
      </c>
    </row>
    <row r="94" spans="1:15" s="24" customFormat="1" ht="75">
      <c r="A94" s="32" t="s">
        <v>621</v>
      </c>
      <c r="B94" s="30" t="s">
        <v>622</v>
      </c>
      <c r="C94" s="31" t="s">
        <v>485</v>
      </c>
      <c r="D94" s="29">
        <v>231400000</v>
      </c>
      <c r="E94" s="29">
        <v>27000000</v>
      </c>
      <c r="F94" s="29">
        <v>0</v>
      </c>
      <c r="G94" s="36">
        <v>0</v>
      </c>
      <c r="H94" s="36">
        <v>10000000</v>
      </c>
      <c r="I94" s="36">
        <v>17000000</v>
      </c>
      <c r="J94" s="36">
        <v>0</v>
      </c>
      <c r="K94" s="36">
        <v>0</v>
      </c>
      <c r="L94" s="36">
        <v>0</v>
      </c>
      <c r="M94" s="36">
        <v>0</v>
      </c>
      <c r="N94" s="36">
        <v>0</v>
      </c>
    </row>
    <row r="95" spans="1:15" ht="15.75">
      <c r="A95" s="136" t="s">
        <v>623</v>
      </c>
      <c r="B95" s="137"/>
      <c r="C95" s="144"/>
      <c r="D95" s="79">
        <f t="shared" ref="D95:N95" si="9">SUM(D93:D94)</f>
        <v>244034894.81999999</v>
      </c>
      <c r="E95" s="79">
        <f t="shared" si="9"/>
        <v>29500000</v>
      </c>
      <c r="F95" s="79">
        <f t="shared" si="9"/>
        <v>0</v>
      </c>
      <c r="G95" s="80">
        <f t="shared" si="9"/>
        <v>0</v>
      </c>
      <c r="H95" s="80">
        <f t="shared" si="9"/>
        <v>12500000</v>
      </c>
      <c r="I95" s="80">
        <f t="shared" si="9"/>
        <v>17000000</v>
      </c>
      <c r="J95" s="80">
        <f t="shared" si="9"/>
        <v>0</v>
      </c>
      <c r="K95" s="80">
        <f t="shared" si="9"/>
        <v>0</v>
      </c>
      <c r="L95" s="80">
        <f t="shared" si="9"/>
        <v>0</v>
      </c>
      <c r="M95" s="80">
        <f t="shared" si="9"/>
        <v>0</v>
      </c>
      <c r="N95" s="80">
        <f t="shared" si="9"/>
        <v>0</v>
      </c>
    </row>
    <row r="96" spans="1:15" s="47" customFormat="1" ht="19.5" customHeight="1">
      <c r="A96" s="35" t="s">
        <v>624</v>
      </c>
      <c r="B96" s="45" t="s">
        <v>549</v>
      </c>
      <c r="C96" s="46"/>
      <c r="D96" s="36">
        <v>3683191.67</v>
      </c>
      <c r="E96" s="36">
        <v>3683191.67</v>
      </c>
      <c r="F96" s="36">
        <v>0</v>
      </c>
      <c r="G96" s="36">
        <v>72500</v>
      </c>
      <c r="H96" s="36">
        <v>277000</v>
      </c>
      <c r="I96" s="36">
        <v>297500</v>
      </c>
      <c r="J96" s="36">
        <v>607238.33400000003</v>
      </c>
      <c r="K96" s="36">
        <v>607238.33400000003</v>
      </c>
      <c r="L96" s="36">
        <v>607238.33400000003</v>
      </c>
      <c r="M96" s="36">
        <v>607238.33400000003</v>
      </c>
      <c r="N96" s="36">
        <v>607238.33400000003</v>
      </c>
      <c r="O96" s="78"/>
    </row>
    <row r="97" spans="1:15" ht="15.75">
      <c r="A97" s="136" t="s">
        <v>625</v>
      </c>
      <c r="B97" s="137"/>
      <c r="C97" s="144"/>
      <c r="D97" s="79">
        <f>D96</f>
        <v>3683191.67</v>
      </c>
      <c r="E97" s="79">
        <f t="shared" ref="E97:N97" si="10">E96</f>
        <v>3683191.67</v>
      </c>
      <c r="F97" s="79">
        <f t="shared" si="10"/>
        <v>0</v>
      </c>
      <c r="G97" s="80">
        <f t="shared" si="10"/>
        <v>72500</v>
      </c>
      <c r="H97" s="80">
        <f t="shared" si="10"/>
        <v>277000</v>
      </c>
      <c r="I97" s="80">
        <f t="shared" si="10"/>
        <v>297500</v>
      </c>
      <c r="J97" s="80">
        <f t="shared" si="10"/>
        <v>607238.33400000003</v>
      </c>
      <c r="K97" s="80">
        <f t="shared" si="10"/>
        <v>607238.33400000003</v>
      </c>
      <c r="L97" s="80">
        <f t="shared" si="10"/>
        <v>607238.33400000003</v>
      </c>
      <c r="M97" s="80">
        <f t="shared" si="10"/>
        <v>607238.33400000003</v>
      </c>
      <c r="N97" s="80">
        <f t="shared" si="10"/>
        <v>607238.33400000003</v>
      </c>
    </row>
    <row r="98" spans="1:15" ht="17.25" customHeight="1">
      <c r="A98" s="32" t="s">
        <v>626</v>
      </c>
      <c r="B98" s="33" t="s">
        <v>627</v>
      </c>
      <c r="C98" s="31" t="s">
        <v>516</v>
      </c>
      <c r="D98" s="29">
        <v>264373045.38</v>
      </c>
      <c r="E98" s="29">
        <v>15526568.27</v>
      </c>
      <c r="F98" s="29">
        <v>0</v>
      </c>
      <c r="G98" s="36">
        <v>0</v>
      </c>
      <c r="H98" s="36">
        <v>6917000</v>
      </c>
      <c r="I98" s="36">
        <v>8609568.2699999996</v>
      </c>
      <c r="J98" s="36">
        <v>0</v>
      </c>
      <c r="K98" s="36">
        <v>0</v>
      </c>
      <c r="L98" s="36">
        <v>0</v>
      </c>
      <c r="M98" s="36">
        <v>0</v>
      </c>
      <c r="N98" s="36">
        <v>0</v>
      </c>
    </row>
    <row r="99" spans="1:15" ht="30">
      <c r="A99" s="35" t="s">
        <v>628</v>
      </c>
      <c r="B99" s="30" t="s">
        <v>629</v>
      </c>
      <c r="C99" s="31" t="s">
        <v>485</v>
      </c>
      <c r="D99" s="36">
        <v>545583.14</v>
      </c>
      <c r="E99" s="36">
        <v>545583.14</v>
      </c>
      <c r="F99" s="36">
        <v>0</v>
      </c>
      <c r="G99" s="36">
        <v>200000</v>
      </c>
      <c r="H99" s="36">
        <v>345583.14</v>
      </c>
      <c r="I99" s="36">
        <v>0</v>
      </c>
      <c r="J99" s="36">
        <v>0</v>
      </c>
      <c r="K99" s="36">
        <v>0</v>
      </c>
      <c r="L99" s="36">
        <v>0</v>
      </c>
      <c r="M99" s="36">
        <v>0</v>
      </c>
      <c r="N99" s="36">
        <v>0</v>
      </c>
      <c r="O99" s="78"/>
    </row>
    <row r="100" spans="1:15" ht="15.75">
      <c r="A100" s="136" t="s">
        <v>630</v>
      </c>
      <c r="B100" s="137"/>
      <c r="C100" s="144"/>
      <c r="D100" s="79">
        <f>D98+D99</f>
        <v>264918628.51999998</v>
      </c>
      <c r="E100" s="79">
        <f t="shared" ref="E100:N100" si="11">E98+E99</f>
        <v>16072151.41</v>
      </c>
      <c r="F100" s="79">
        <f t="shared" si="11"/>
        <v>0</v>
      </c>
      <c r="G100" s="80">
        <f t="shared" si="11"/>
        <v>200000</v>
      </c>
      <c r="H100" s="80">
        <f t="shared" si="11"/>
        <v>7262583.1399999997</v>
      </c>
      <c r="I100" s="80">
        <f t="shared" si="11"/>
        <v>8609568.2699999996</v>
      </c>
      <c r="J100" s="80">
        <f t="shared" si="11"/>
        <v>0</v>
      </c>
      <c r="K100" s="80">
        <f t="shared" si="11"/>
        <v>0</v>
      </c>
      <c r="L100" s="80">
        <f t="shared" si="11"/>
        <v>0</v>
      </c>
      <c r="M100" s="80">
        <f t="shared" si="11"/>
        <v>0</v>
      </c>
      <c r="N100" s="80">
        <f t="shared" si="11"/>
        <v>0</v>
      </c>
    </row>
    <row r="101" spans="1:15" s="50" customFormat="1">
      <c r="A101" s="32" t="s">
        <v>631</v>
      </c>
      <c r="B101" s="30" t="s">
        <v>549</v>
      </c>
      <c r="C101" s="48"/>
      <c r="D101" s="29">
        <v>10000000</v>
      </c>
      <c r="E101" s="29">
        <v>10000000</v>
      </c>
      <c r="F101" s="29">
        <v>0</v>
      </c>
      <c r="G101" s="49">
        <v>500000</v>
      </c>
      <c r="H101" s="49">
        <v>3500000</v>
      </c>
      <c r="I101" s="49">
        <v>4000000</v>
      </c>
      <c r="J101" s="49">
        <v>2000000</v>
      </c>
      <c r="K101" s="36">
        <v>0</v>
      </c>
      <c r="L101" s="36">
        <v>0</v>
      </c>
      <c r="M101" s="36">
        <v>0</v>
      </c>
      <c r="N101" s="36">
        <v>0</v>
      </c>
    </row>
    <row r="102" spans="1:15" s="47" customFormat="1" ht="30">
      <c r="A102" s="35" t="s">
        <v>632</v>
      </c>
      <c r="B102" s="45" t="s">
        <v>549</v>
      </c>
      <c r="C102" s="46"/>
      <c r="D102" s="36">
        <v>15000000</v>
      </c>
      <c r="E102" s="36">
        <v>15000000</v>
      </c>
      <c r="F102" s="36">
        <v>0</v>
      </c>
      <c r="G102" s="36">
        <v>0</v>
      </c>
      <c r="H102" s="49">
        <v>0</v>
      </c>
      <c r="I102" s="87">
        <v>5000000</v>
      </c>
      <c r="J102" s="87">
        <v>5000000</v>
      </c>
      <c r="K102" s="87">
        <v>5000000</v>
      </c>
      <c r="L102" s="36">
        <v>0</v>
      </c>
      <c r="M102" s="36">
        <v>0</v>
      </c>
      <c r="N102" s="36">
        <v>0</v>
      </c>
    </row>
    <row r="103" spans="1:15" ht="15.75">
      <c r="A103" s="136" t="s">
        <v>633</v>
      </c>
      <c r="B103" s="137"/>
      <c r="C103" s="144"/>
      <c r="D103" s="79">
        <f>SUM(D101:D102)</f>
        <v>25000000</v>
      </c>
      <c r="E103" s="79">
        <f t="shared" ref="E103:N103" si="12">SUM(E101:E102)</f>
        <v>25000000</v>
      </c>
      <c r="F103" s="79">
        <f t="shared" si="12"/>
        <v>0</v>
      </c>
      <c r="G103" s="80">
        <f t="shared" si="12"/>
        <v>500000</v>
      </c>
      <c r="H103" s="80">
        <f t="shared" si="12"/>
        <v>3500000</v>
      </c>
      <c r="I103" s="80">
        <f t="shared" si="12"/>
        <v>9000000</v>
      </c>
      <c r="J103" s="80">
        <f t="shared" si="12"/>
        <v>7000000</v>
      </c>
      <c r="K103" s="80">
        <f t="shared" si="12"/>
        <v>5000000</v>
      </c>
      <c r="L103" s="80">
        <f t="shared" si="12"/>
        <v>0</v>
      </c>
      <c r="M103" s="80">
        <f t="shared" si="12"/>
        <v>0</v>
      </c>
      <c r="N103" s="80">
        <f t="shared" si="12"/>
        <v>0</v>
      </c>
    </row>
    <row r="104" spans="1:15" ht="45">
      <c r="A104" s="32" t="s">
        <v>634</v>
      </c>
      <c r="B104" s="30" t="s">
        <v>559</v>
      </c>
      <c r="C104" s="34"/>
      <c r="D104" s="29">
        <v>9000000</v>
      </c>
      <c r="E104" s="29">
        <v>9000000</v>
      </c>
      <c r="F104" s="29">
        <v>0</v>
      </c>
      <c r="G104" s="36">
        <v>0</v>
      </c>
      <c r="H104" s="36">
        <v>3500000</v>
      </c>
      <c r="I104" s="36">
        <v>3000000</v>
      </c>
      <c r="J104" s="36">
        <v>2500000</v>
      </c>
      <c r="K104" s="36">
        <v>0</v>
      </c>
      <c r="L104" s="36">
        <v>0</v>
      </c>
      <c r="M104" s="36">
        <v>0</v>
      </c>
      <c r="N104" s="36">
        <v>0</v>
      </c>
    </row>
    <row r="105" spans="1:15" ht="45">
      <c r="A105" s="35" t="s">
        <v>635</v>
      </c>
      <c r="B105" s="30" t="s">
        <v>559</v>
      </c>
      <c r="C105" s="34"/>
      <c r="D105" s="29">
        <v>60000000</v>
      </c>
      <c r="E105" s="29">
        <v>20500000</v>
      </c>
      <c r="F105" s="29">
        <v>0</v>
      </c>
      <c r="G105" s="36">
        <v>0</v>
      </c>
      <c r="H105" s="36">
        <v>1500000</v>
      </c>
      <c r="I105" s="36">
        <v>3100000</v>
      </c>
      <c r="J105" s="36">
        <v>3100000</v>
      </c>
      <c r="K105" s="36">
        <v>3100000</v>
      </c>
      <c r="L105" s="36">
        <v>3100000</v>
      </c>
      <c r="M105" s="36">
        <v>3100000</v>
      </c>
      <c r="N105" s="36">
        <v>3500000</v>
      </c>
      <c r="O105" s="88"/>
    </row>
    <row r="106" spans="1:15" ht="16.5" thickBot="1">
      <c r="A106" s="136" t="s">
        <v>636</v>
      </c>
      <c r="B106" s="137"/>
      <c r="C106" s="144"/>
      <c r="D106" s="79">
        <f>SUM(D104:D105)</f>
        <v>69000000</v>
      </c>
      <c r="E106" s="79">
        <f t="shared" ref="E106:N106" si="13">SUM(E104:E105)</f>
        <v>29500000</v>
      </c>
      <c r="F106" s="79">
        <f t="shared" si="13"/>
        <v>0</v>
      </c>
      <c r="G106" s="79">
        <f t="shared" si="13"/>
        <v>0</v>
      </c>
      <c r="H106" s="79">
        <f t="shared" si="13"/>
        <v>5000000</v>
      </c>
      <c r="I106" s="79">
        <f t="shared" si="13"/>
        <v>6100000</v>
      </c>
      <c r="J106" s="79">
        <f t="shared" si="13"/>
        <v>5600000</v>
      </c>
      <c r="K106" s="79">
        <f t="shared" si="13"/>
        <v>3100000</v>
      </c>
      <c r="L106" s="79">
        <f t="shared" si="13"/>
        <v>3100000</v>
      </c>
      <c r="M106" s="79">
        <f t="shared" si="13"/>
        <v>3100000</v>
      </c>
      <c r="N106" s="79">
        <f t="shared" si="13"/>
        <v>3500000</v>
      </c>
    </row>
    <row r="107" spans="1:15" ht="19.5" thickBot="1">
      <c r="A107" s="140" t="s">
        <v>476</v>
      </c>
      <c r="B107" s="141"/>
      <c r="C107" s="37"/>
      <c r="D107" s="38">
        <f>D4+D49+D51+D87+D92+D95+D97+D100+D103+D106</f>
        <v>699607968.05999994</v>
      </c>
      <c r="E107" s="38">
        <f t="shared" ref="E107:N107" si="14">E4+E49+E51+E87+E92+E95+E97+E100+E103+E106</f>
        <v>190553428.37</v>
      </c>
      <c r="F107" s="38">
        <f t="shared" si="14"/>
        <v>0</v>
      </c>
      <c r="G107" s="38">
        <f t="shared" si="14"/>
        <v>12082084.4493</v>
      </c>
      <c r="H107" s="38">
        <f t="shared" si="14"/>
        <v>67391422.525700003</v>
      </c>
      <c r="I107" s="38">
        <f t="shared" si="14"/>
        <v>66503761.664000005</v>
      </c>
      <c r="J107" s="38">
        <f t="shared" si="14"/>
        <v>24347206.395000003</v>
      </c>
      <c r="K107" s="38">
        <f t="shared" si="14"/>
        <v>8707238.3339999989</v>
      </c>
      <c r="L107" s="38">
        <f t="shared" si="14"/>
        <v>3707238.3339999998</v>
      </c>
      <c r="M107" s="38">
        <f t="shared" si="14"/>
        <v>3707238.3339999998</v>
      </c>
      <c r="N107" s="38">
        <f t="shared" si="14"/>
        <v>4107238.3339999998</v>
      </c>
    </row>
    <row r="109" spans="1:15">
      <c r="A109" s="39" t="s">
        <v>402</v>
      </c>
    </row>
    <row r="111" spans="1:15">
      <c r="D111" s="42"/>
    </row>
  </sheetData>
  <autoFilter ref="A1:O107" xr:uid="{00000000-0009-0000-0000-000004000000}"/>
  <mergeCells count="15">
    <mergeCell ref="A106:C106"/>
    <mergeCell ref="A107:B107"/>
    <mergeCell ref="A92:C92"/>
    <mergeCell ref="A95:C95"/>
    <mergeCell ref="A97:C97"/>
    <mergeCell ref="A100:C100"/>
    <mergeCell ref="A103:C103"/>
    <mergeCell ref="A54:C54"/>
    <mergeCell ref="A86:C86"/>
    <mergeCell ref="A87:C87"/>
    <mergeCell ref="A4:C4"/>
    <mergeCell ref="A40:C40"/>
    <mergeCell ref="A48:C48"/>
    <mergeCell ref="A49:C49"/>
    <mergeCell ref="A51:C5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9FEADFC340DA40B2139D4BBB1A48D7" ma:contentTypeVersion="17" ma:contentTypeDescription="Creare un nuovo documento." ma:contentTypeScope="" ma:versionID="bb65d41eca673fa0f475c00727ca5341">
  <xsd:schema xmlns:xsd="http://www.w3.org/2001/XMLSchema" xmlns:xs="http://www.w3.org/2001/XMLSchema" xmlns:p="http://schemas.microsoft.com/office/2006/metadata/properties" xmlns:ns2="3b0d13af-778a-4999-a53a-9a4892815d2e" xmlns:ns3="b8e9ecd3-49dc-4355-a3de-944263e3bf65" targetNamespace="http://schemas.microsoft.com/office/2006/metadata/properties" ma:root="true" ma:fieldsID="59e7505cc317a8cc0028da771bca1351" ns2:_="" ns3:_="">
    <xsd:import namespace="3b0d13af-778a-4999-a53a-9a4892815d2e"/>
    <xsd:import namespace="b8e9ecd3-49dc-4355-a3de-944263e3bf6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earchProperties" minOccurs="0"/>
                <xsd:element ref="ns3:MediaServiceLocation" minOccurs="0"/>
                <xsd:element ref="ns3:Approver" minOccurs="0"/>
                <xsd:element ref="ns3:Statoconsens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d13af-778a-4999-a53a-9a4892815d2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65b5e922-2ced-489b-b0e7-19faa9dbb0ee}" ma:internalName="TaxCatchAll" ma:showField="CatchAllData" ma:web="3b0d13af-778a-4999-a53a-9a4892815d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e9ecd3-49dc-4355-a3de-944263e3bf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Approver" ma:index="23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Statoconsenso" ma:index="24" nillable="true" ma:displayName="Stato consenso" ma:format="Dropdown" ma:internalName="Statoconsenso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e9ecd3-49dc-4355-a3de-944263e3bf65">
      <Terms xmlns="http://schemas.microsoft.com/office/infopath/2007/PartnerControls"/>
    </lcf76f155ced4ddcb4097134ff3c332f>
    <TaxCatchAll xmlns="3b0d13af-778a-4999-a53a-9a4892815d2e" xsi:nil="true"/>
    <Approver xmlns="b8e9ecd3-49dc-4355-a3de-944263e3bf65" xsi:nil="true"/>
    <Statoconsenso xmlns="b8e9ecd3-49dc-4355-a3de-944263e3bf65" xsi:nil="true"/>
  </documentManagement>
</p:properties>
</file>

<file path=customXml/itemProps1.xml><?xml version="1.0" encoding="utf-8"?>
<ds:datastoreItem xmlns:ds="http://schemas.openxmlformats.org/officeDocument/2006/customXml" ds:itemID="{E7BBF17D-F53F-4CAB-A693-C3CE04AC6714}"/>
</file>

<file path=customXml/itemProps2.xml><?xml version="1.0" encoding="utf-8"?>
<ds:datastoreItem xmlns:ds="http://schemas.openxmlformats.org/officeDocument/2006/customXml" ds:itemID="{0FD298FA-6012-4626-9A18-1BD6C4EE51DE}"/>
</file>

<file path=customXml/itemProps3.xml><?xml version="1.0" encoding="utf-8"?>
<ds:datastoreItem xmlns:ds="http://schemas.openxmlformats.org/officeDocument/2006/customXml" ds:itemID="{479687FD-8753-432E-B586-D4390E765B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INVITALIA S.p.A.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Rango Giacinto</dc:creator>
  <cp:keywords/>
  <dc:description/>
  <cp:lastModifiedBy>Valentina Turchi</cp:lastModifiedBy>
  <cp:revision/>
  <dcterms:created xsi:type="dcterms:W3CDTF">2023-09-11T14:10:55Z</dcterms:created>
  <dcterms:modified xsi:type="dcterms:W3CDTF">2026-02-28T17:47:00Z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2023-09-20T12:52:42Z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b7a0e454-ead5-4728-b2d7-7f99cea8975e</vt:lpwstr>
  </property>
  <property fmtid="{D5CDD505-2E9C-101B-9397-08002B2CF9AE}" pid="8" name="MSIP_Label_5097a60d-5525-435b-8989-8eb48ac0c8cd_ContentBits">
    <vt:lpwstr>0</vt:lpwstr>
  </property>
  <property fmtid="{D5CDD505-2E9C-101B-9397-08002B2CF9AE}" pid="9" name="ContentTypeId">
    <vt:lpwstr>0x010100E29FEADFC340DA40B2139D4BBB1A48D7</vt:lpwstr>
  </property>
  <property fmtid="{D5CDD505-2E9C-101B-9397-08002B2CF9AE}" pid="10" name="MediaServiceImageTags">
    <vt:lpwstr/>
  </property>
</Properties>
</file>